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8955" activeTab="0"/>
  </bookViews>
  <sheets>
    <sheet name="Tabelle1" sheetId="1" r:id="rId1"/>
  </sheets>
  <definedNames/>
  <calcPr fullCalcOnLoad="1"/>
</workbook>
</file>

<file path=xl/sharedStrings.xml><?xml version="1.0" encoding="utf-8"?>
<sst xmlns="http://schemas.openxmlformats.org/spreadsheetml/2006/main" count="32" uniqueCount="18">
  <si>
    <t>MO</t>
  </si>
  <si>
    <t>DI</t>
  </si>
  <si>
    <t>MI</t>
  </si>
  <si>
    <t>DO</t>
  </si>
  <si>
    <t>FR</t>
  </si>
  <si>
    <t>SA</t>
  </si>
  <si>
    <t>SO</t>
  </si>
  <si>
    <t xml:space="preserve"> Neujahr</t>
  </si>
  <si>
    <t xml:space="preserve"> Karfreitag</t>
  </si>
  <si>
    <t xml:space="preserve"> Ostermontag</t>
  </si>
  <si>
    <t xml:space="preserve"> Maifeiertag</t>
  </si>
  <si>
    <t xml:space="preserve"> Chr. Himmelfahrt</t>
  </si>
  <si>
    <t xml:space="preserve"> Pfingstmontag</t>
  </si>
  <si>
    <t xml:space="preserve"> Dt. Einheit</t>
  </si>
  <si>
    <t xml:space="preserve"> Reformationstag</t>
  </si>
  <si>
    <t xml:space="preserve"> Buß-u. Bettag</t>
  </si>
  <si>
    <t xml:space="preserve"> 1. Weihnachtstag</t>
  </si>
  <si>
    <t xml:space="preserve"> 2. Weihnachtstag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</si>
</sst>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m"/>
    <numFmt numFmtId="173" formatCode="d"/>
    <numFmt numFmtId="174" formatCode="d/\ mmm"/>
  </numFmts>
  <fonts count="16">
    <font>
      <sz val="10"/>
      <name val="Arial"/>
      <family val="0"/>
    </font>
    <font>
      <sz val="8"/>
      <name val="Arial"/>
      <family val="0"/>
    </font>
    <font>
      <sz val="8"/>
      <color indexed="9"/>
      <name val="Franklin Gothic Medium"/>
      <family val="2"/>
    </font>
    <font>
      <sz val="8"/>
      <color indexed="63"/>
      <name val="Franklin Gothic Medium"/>
      <family val="2"/>
    </font>
    <font>
      <sz val="8"/>
      <name val="Franklin Gothic Medium"/>
      <family val="2"/>
    </font>
    <font>
      <sz val="48"/>
      <color indexed="63"/>
      <name val="Franklin Gothic Medium"/>
      <family val="2"/>
    </font>
    <font>
      <b/>
      <sz val="8"/>
      <name val="Franklin Gothic Medium"/>
      <family val="2"/>
    </font>
    <font>
      <sz val="7"/>
      <color indexed="63"/>
      <name val="Franklin Gothic Medium"/>
      <family val="2"/>
    </font>
    <font>
      <b/>
      <sz val="7"/>
      <color indexed="63"/>
      <name val="Franklin Gothic Medium"/>
      <family val="2"/>
    </font>
    <font>
      <sz val="8"/>
      <color indexed="21"/>
      <name val="Franklin Gothic Medium"/>
      <family val="2"/>
    </font>
    <font>
      <b/>
      <sz val="8"/>
      <color indexed="21"/>
      <name val="Franklin Gothic Medium"/>
      <family val="2"/>
    </font>
    <font>
      <sz val="8"/>
      <color indexed="12"/>
      <name val="Franklin Gothic Medium"/>
      <family val="2"/>
    </font>
    <font>
      <sz val="8"/>
      <color indexed="10"/>
      <name val="Franklin Gothic Medium"/>
      <family val="2"/>
    </font>
    <font>
      <b/>
      <sz val="8"/>
      <color indexed="9"/>
      <name val="Franklin Gothic Medium"/>
      <family val="2"/>
    </font>
    <font>
      <sz val="6.5"/>
      <name val="Franklin Gothic Medium"/>
      <family val="2"/>
    </font>
    <font>
      <sz val="48"/>
      <color indexed="22"/>
      <name val="Franklin Gothic Medium"/>
      <family val="2"/>
    </font>
  </fonts>
  <fills count="6">
    <fill>
      <patternFill/>
    </fill>
    <fill>
      <patternFill patternType="gray125"/>
    </fill>
    <fill>
      <patternFill patternType="gray0625">
        <fgColor indexed="63"/>
        <bgColor indexed="55"/>
      </patternFill>
    </fill>
    <fill>
      <patternFill patternType="solid">
        <fgColor indexed="9"/>
        <bgColor indexed="64"/>
      </patternFill>
    </fill>
    <fill>
      <patternFill patternType="solid">
        <fgColor indexed="59"/>
        <bgColor indexed="64"/>
      </patternFill>
    </fill>
    <fill>
      <patternFill patternType="gray0625">
        <fgColor indexed="23"/>
        <bgColor indexed="59"/>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
    <xf numFmtId="0" fontId="0" fillId="0" borderId="0" xfId="0" applyAlignment="1">
      <alignment/>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4" fillId="3" borderId="0" xfId="0" applyFont="1" applyFill="1" applyAlignment="1">
      <alignment/>
    </xf>
    <xf numFmtId="0" fontId="4" fillId="3" borderId="0" xfId="0" applyFont="1" applyFill="1" applyAlignment="1">
      <alignment horizontal="center"/>
    </xf>
    <xf numFmtId="0" fontId="4" fillId="0" borderId="0" xfId="0" applyFont="1" applyAlignment="1">
      <alignment/>
    </xf>
    <xf numFmtId="0" fontId="6" fillId="3" borderId="0" xfId="0" applyFont="1" applyFill="1" applyAlignment="1">
      <alignment/>
    </xf>
    <xf numFmtId="0" fontId="6" fillId="3" borderId="0" xfId="0" applyFont="1" applyFill="1" applyAlignment="1">
      <alignment horizontal="center"/>
    </xf>
    <xf numFmtId="14" fontId="4" fillId="3" borderId="0" xfId="0" applyNumberFormat="1" applyFont="1" applyFill="1" applyAlignment="1">
      <alignment horizontal="center"/>
    </xf>
    <xf numFmtId="14" fontId="4" fillId="0" borderId="0" xfId="0" applyNumberFormat="1" applyFont="1" applyAlignment="1">
      <alignment horizontal="center"/>
    </xf>
    <xf numFmtId="0" fontId="6" fillId="0" borderId="0" xfId="0" applyFont="1" applyAlignment="1">
      <alignment/>
    </xf>
    <xf numFmtId="0" fontId="7" fillId="3" borderId="0" xfId="0" applyFont="1" applyFill="1" applyAlignment="1">
      <alignment horizontal="left" vertical="center"/>
    </xf>
    <xf numFmtId="0" fontId="8" fillId="3" borderId="0" xfId="0" applyFont="1" applyFill="1" applyAlignment="1">
      <alignment horizontal="center" vertical="center"/>
    </xf>
    <xf numFmtId="0" fontId="7" fillId="4" borderId="1" xfId="0" applyNumberFormat="1" applyFont="1" applyFill="1" applyBorder="1" applyAlignment="1">
      <alignment horizontal="center" vertical="center"/>
    </xf>
    <xf numFmtId="0" fontId="9" fillId="3" borderId="0" xfId="0" applyFont="1" applyFill="1" applyAlignment="1">
      <alignment horizontal="center"/>
    </xf>
    <xf numFmtId="0" fontId="9" fillId="3" borderId="0" xfId="0" applyFont="1" applyFill="1" applyAlignment="1">
      <alignment/>
    </xf>
    <xf numFmtId="0" fontId="10" fillId="3" borderId="0" xfId="0" applyFont="1" applyFill="1" applyAlignment="1">
      <alignment/>
    </xf>
    <xf numFmtId="0" fontId="2" fillId="3" borderId="0" xfId="0" applyFont="1" applyFill="1" applyBorder="1" applyAlignment="1">
      <alignment/>
    </xf>
    <xf numFmtId="173" fontId="4" fillId="3" borderId="0" xfId="0" applyNumberFormat="1" applyFont="1" applyFill="1" applyAlignment="1">
      <alignment horizontal="center"/>
    </xf>
    <xf numFmtId="173" fontId="4" fillId="3" borderId="0" xfId="0" applyNumberFormat="1" applyFont="1" applyFill="1" applyBorder="1" applyAlignment="1">
      <alignment/>
    </xf>
    <xf numFmtId="0" fontId="4" fillId="0" borderId="0" xfId="0" applyFont="1" applyAlignment="1">
      <alignment horizontal="center"/>
    </xf>
    <xf numFmtId="0" fontId="4" fillId="3" borderId="0" xfId="0" applyFont="1" applyFill="1" applyAlignment="1">
      <alignment/>
    </xf>
    <xf numFmtId="0" fontId="4" fillId="0" borderId="0" xfId="0" applyFont="1" applyAlignment="1">
      <alignment/>
    </xf>
    <xf numFmtId="173" fontId="11" fillId="3" borderId="0" xfId="0" applyNumberFormat="1" applyFont="1" applyFill="1" applyAlignment="1">
      <alignment horizontal="center"/>
    </xf>
    <xf numFmtId="0" fontId="11" fillId="3" borderId="0" xfId="0" applyFont="1" applyFill="1" applyAlignment="1">
      <alignment/>
    </xf>
    <xf numFmtId="0" fontId="11" fillId="0" borderId="0" xfId="0" applyFont="1" applyAlignment="1">
      <alignment/>
    </xf>
    <xf numFmtId="173" fontId="12" fillId="3" borderId="0" xfId="0" applyNumberFormat="1" applyFont="1" applyFill="1" applyAlignment="1">
      <alignment horizontal="center"/>
    </xf>
    <xf numFmtId="0" fontId="12" fillId="3" borderId="0" xfId="0" applyFont="1" applyFill="1" applyAlignment="1">
      <alignment/>
    </xf>
    <xf numFmtId="0" fontId="12" fillId="0" borderId="0" xfId="0" applyFont="1" applyAlignment="1">
      <alignment/>
    </xf>
    <xf numFmtId="0" fontId="13" fillId="3" borderId="0" xfId="0" applyFont="1" applyFill="1" applyBorder="1" applyAlignment="1">
      <alignment/>
    </xf>
    <xf numFmtId="173" fontId="4" fillId="3" borderId="0" xfId="0" applyNumberFormat="1" applyFont="1" applyFill="1" applyAlignment="1">
      <alignment/>
    </xf>
    <xf numFmtId="0" fontId="4" fillId="3" borderId="0" xfId="0" applyFont="1" applyFill="1" applyBorder="1" applyAlignment="1">
      <alignment/>
    </xf>
    <xf numFmtId="0" fontId="14" fillId="4" borderId="0" xfId="0" applyFont="1" applyFill="1" applyAlignment="1" applyProtection="1">
      <alignment horizontal="left" vertical="center"/>
      <protection locked="0"/>
    </xf>
    <xf numFmtId="174" fontId="14" fillId="4" borderId="0" xfId="0" applyNumberFormat="1" applyFont="1" applyFill="1" applyAlignment="1" applyProtection="1">
      <alignment horizontal="right" vertical="center"/>
      <protection locked="0"/>
    </xf>
    <xf numFmtId="0" fontId="15" fillId="3" borderId="0" xfId="0" applyFont="1" applyFill="1" applyAlignment="1" applyProtection="1">
      <alignment horizontal="center" vertical="center" textRotation="90"/>
      <protection locked="0"/>
    </xf>
    <xf numFmtId="172" fontId="6" fillId="3" borderId="0" xfId="0" applyNumberFormat="1" applyFont="1" applyFill="1" applyAlignment="1">
      <alignment horizontal="center"/>
    </xf>
    <xf numFmtId="0" fontId="5" fillId="5" borderId="0" xfId="0" applyFont="1" applyFill="1" applyAlignment="1" applyProtection="1">
      <alignment horizontal="center" vertical="center" textRotation="90"/>
      <protection locked="0"/>
    </xf>
  </cellXfs>
  <cellStyles count="6">
    <cellStyle name="Normal" xfId="0"/>
    <cellStyle name="Comma" xfId="15"/>
    <cellStyle name="Comma [0]" xfId="16"/>
    <cellStyle name="Percent" xfId="17"/>
    <cellStyle name="Currency" xfId="18"/>
    <cellStyle name="Currency [0]" xfId="19"/>
  </cellStyles>
  <dxfs count="7">
    <dxf>
      <font>
        <b/>
        <i val="0"/>
        <color rgb="FFFFFFFF"/>
      </font>
      <fill>
        <patternFill>
          <bgColor rgb="FF000000"/>
        </patternFill>
      </fill>
      <border/>
    </dxf>
    <dxf>
      <font>
        <b/>
        <i val="0"/>
        <color auto="1"/>
      </font>
      <fill>
        <patternFill>
          <bgColor rgb="FFE3FFE3"/>
        </patternFill>
      </fill>
      <border>
        <left style="thin">
          <color rgb="FF000000"/>
        </left>
        <right style="thin">
          <color rgb="FF000000"/>
        </right>
        <top style="thin"/>
        <bottom style="thin">
          <color rgb="FF000000"/>
        </bottom>
      </border>
    </dxf>
    <dxf>
      <font>
        <b val="0"/>
        <i val="0"/>
        <color auto="1"/>
      </font>
      <border>
        <left style="thin">
          <color rgb="FF000000"/>
        </left>
        <right style="thin">
          <color rgb="FF000000"/>
        </right>
        <top style="thin"/>
        <bottom style="thin">
          <color rgb="FF000000"/>
        </bottom>
      </border>
    </dxf>
    <dxf>
      <font>
        <b val="0"/>
        <i val="0"/>
        <color rgb="FF0000FF"/>
      </font>
      <border>
        <left style="thin">
          <color rgb="FF000000"/>
        </left>
        <right style="thin">
          <color rgb="FF000000"/>
        </right>
        <top style="thin"/>
        <bottom style="thin">
          <color rgb="FF000000"/>
        </bottom>
      </border>
    </dxf>
    <dxf>
      <font>
        <b val="0"/>
        <i val="0"/>
        <color rgb="FFFF0000"/>
      </font>
      <border>
        <left style="thin">
          <color rgb="FF000000"/>
        </left>
        <right style="thin">
          <color rgb="FF000000"/>
        </right>
        <top style="thin"/>
        <bottom style="thin">
          <color rgb="FF000000"/>
        </bottom>
      </border>
    </dxf>
    <dxf>
      <font>
        <color rgb="FFFF0000"/>
      </font>
      <border/>
    </dxf>
    <dxf>
      <font>
        <b/>
        <i val="0"/>
        <color auto="1"/>
      </font>
      <fill>
        <patternFill>
          <bgColor rgb="FF99CC00"/>
        </patternFill>
      </fill>
      <border>
        <left>
          <color rgb="FF000000"/>
        </left>
        <right>
          <color rgb="FF000000"/>
        </right>
        <top/>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3FFE3"/>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FAF7DC"/>
      <rgbColor rgb="00993300"/>
      <rgbColor rgb="00993366"/>
      <rgbColor rgb="00333399"/>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BS47"/>
  <sheetViews>
    <sheetView showGridLines="0" showRowColHeaders="0" tabSelected="1" zoomScale="130" zoomScaleNormal="130" workbookViewId="0" topLeftCell="A1">
      <selection activeCell="A2" sqref="A2:B19"/>
    </sheetView>
  </sheetViews>
  <sheetFormatPr defaultColWidth="11.421875" defaultRowHeight="12.75"/>
  <cols>
    <col min="1" max="1" width="11.140625" style="5" customWidth="1"/>
    <col min="2" max="2" width="5.28125" style="5" customWidth="1"/>
    <col min="3" max="3" width="2.7109375" style="5" hidden="1" customWidth="1"/>
    <col min="4" max="4" width="5.7109375" style="5" customWidth="1"/>
    <col min="5" max="5" width="2.7109375" style="20" customWidth="1"/>
    <col min="6" max="6" width="3.8515625" style="5" customWidth="1"/>
    <col min="7" max="7" width="2.7109375" style="5" customWidth="1"/>
    <col min="8" max="8" width="2.7109375" style="5" hidden="1" customWidth="1"/>
    <col min="9" max="9" width="2.7109375" style="5" customWidth="1"/>
    <col min="10" max="10" width="2.7109375" style="5" hidden="1" customWidth="1"/>
    <col min="11" max="11" width="2.7109375" style="5" customWidth="1"/>
    <col min="12" max="12" width="2.7109375" style="5" hidden="1" customWidth="1"/>
    <col min="13" max="13" width="2.7109375" style="5" customWidth="1"/>
    <col min="14" max="14" width="2.7109375" style="5" hidden="1" customWidth="1"/>
    <col min="15" max="15" width="2.7109375" style="5" customWidth="1"/>
    <col min="16" max="16" width="2.7109375" style="5" hidden="1" customWidth="1"/>
    <col min="17" max="17" width="2.7109375" style="5" customWidth="1"/>
    <col min="18" max="18" width="2.7109375" style="5" hidden="1" customWidth="1"/>
    <col min="19" max="20" width="2.7109375" style="5" customWidth="1"/>
    <col min="21" max="21" width="2.7109375" style="5" hidden="1" customWidth="1"/>
    <col min="22" max="22" width="2.7109375" style="5" customWidth="1"/>
    <col min="23" max="23" width="2.7109375" style="5" hidden="1" customWidth="1"/>
    <col min="24" max="24" width="2.7109375" style="5" customWidth="1"/>
    <col min="25" max="25" width="2.7109375" style="5" hidden="1" customWidth="1"/>
    <col min="26" max="26" width="2.7109375" style="5" customWidth="1"/>
    <col min="27" max="27" width="2.7109375" style="5" hidden="1" customWidth="1"/>
    <col min="28" max="28" width="2.7109375" style="5" customWidth="1"/>
    <col min="29" max="29" width="2.7109375" style="5" hidden="1" customWidth="1"/>
    <col min="30" max="30" width="2.7109375" style="5" customWidth="1"/>
    <col min="31" max="31" width="2.7109375" style="5" hidden="1" customWidth="1"/>
    <col min="32" max="33" width="2.7109375" style="5" customWidth="1"/>
    <col min="34" max="34" width="2.7109375" style="5" hidden="1" customWidth="1"/>
    <col min="35" max="35" width="2.7109375" style="5" customWidth="1"/>
    <col min="36" max="36" width="2.7109375" style="5" hidden="1" customWidth="1"/>
    <col min="37" max="37" width="2.7109375" style="5" customWidth="1"/>
    <col min="38" max="38" width="2.7109375" style="5" hidden="1" customWidth="1"/>
    <col min="39" max="39" width="2.7109375" style="5" customWidth="1"/>
    <col min="40" max="40" width="2.7109375" style="5" hidden="1" customWidth="1"/>
    <col min="41" max="41" width="2.7109375" style="5" customWidth="1"/>
    <col min="42" max="42" width="2.7109375" style="5" hidden="1" customWidth="1"/>
    <col min="43" max="43" width="2.7109375" style="5" customWidth="1"/>
    <col min="44" max="44" width="2.7109375" style="5" hidden="1" customWidth="1"/>
    <col min="45" max="46" width="2.7109375" style="5" customWidth="1"/>
    <col min="47" max="47" width="2.7109375" style="5" hidden="1" customWidth="1"/>
    <col min="48" max="48" width="2.7109375" style="5" customWidth="1"/>
    <col min="49" max="49" width="2.7109375" style="5" hidden="1" customWidth="1"/>
    <col min="50" max="50" width="2.7109375" style="5" customWidth="1"/>
    <col min="51" max="51" width="2.7109375" style="5" hidden="1" customWidth="1"/>
    <col min="52" max="52" width="2.7109375" style="5" customWidth="1"/>
    <col min="53" max="53" width="2.7109375" style="5" hidden="1" customWidth="1"/>
    <col min="54" max="54" width="2.7109375" style="5" customWidth="1"/>
    <col min="55" max="55" width="2.7109375" style="5" hidden="1" customWidth="1"/>
    <col min="56" max="56" width="2.7109375" style="5" customWidth="1"/>
    <col min="57" max="57" width="2.7109375" style="5" hidden="1" customWidth="1"/>
    <col min="58" max="16384" width="2.7109375" style="5" customWidth="1"/>
  </cols>
  <sheetData>
    <row r="1" spans="1:64" ht="4.5" customHeight="1">
      <c r="A1" s="1">
        <v>2005</v>
      </c>
      <c r="B1" s="2"/>
      <c r="C1" s="3"/>
      <c r="D1" s="3"/>
      <c r="E1" s="4"/>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8" s="10" customFormat="1" ht="12.75">
      <c r="A2" s="36">
        <f>A1</f>
        <v>2005</v>
      </c>
      <c r="B2" s="36"/>
      <c r="C2" s="6"/>
      <c r="D2" s="6"/>
      <c r="E2" s="7"/>
      <c r="F2" s="7"/>
      <c r="G2" s="35">
        <f>DATE($A$1,1,1)</f>
        <v>38353</v>
      </c>
      <c r="H2" s="35"/>
      <c r="I2" s="35"/>
      <c r="J2" s="35"/>
      <c r="K2" s="35"/>
      <c r="L2" s="35"/>
      <c r="M2" s="35"/>
      <c r="N2" s="35"/>
      <c r="O2" s="35"/>
      <c r="P2" s="35"/>
      <c r="Q2" s="35"/>
      <c r="R2" s="7"/>
      <c r="S2" s="7"/>
      <c r="T2" s="35">
        <f>DATE($A$1,2,1)</f>
        <v>38384</v>
      </c>
      <c r="U2" s="35"/>
      <c r="V2" s="35"/>
      <c r="W2" s="35"/>
      <c r="X2" s="35"/>
      <c r="Y2" s="35"/>
      <c r="Z2" s="35"/>
      <c r="AA2" s="35"/>
      <c r="AB2" s="35"/>
      <c r="AC2" s="35"/>
      <c r="AD2" s="35"/>
      <c r="AE2" s="7"/>
      <c r="AF2" s="7"/>
      <c r="AG2" s="35">
        <f>DATE($A$1,3,1)</f>
        <v>38412</v>
      </c>
      <c r="AH2" s="35"/>
      <c r="AI2" s="35"/>
      <c r="AJ2" s="35"/>
      <c r="AK2" s="35"/>
      <c r="AL2" s="35"/>
      <c r="AM2" s="35"/>
      <c r="AN2" s="35"/>
      <c r="AO2" s="35"/>
      <c r="AP2" s="35"/>
      <c r="AQ2" s="35"/>
      <c r="AR2" s="7"/>
      <c r="AS2" s="7"/>
      <c r="AT2" s="35">
        <f>DATE($A$1,4,1)</f>
        <v>38443</v>
      </c>
      <c r="AU2" s="35"/>
      <c r="AV2" s="35"/>
      <c r="AW2" s="35"/>
      <c r="AX2" s="35"/>
      <c r="AY2" s="35"/>
      <c r="AZ2" s="35"/>
      <c r="BA2" s="35"/>
      <c r="BB2" s="35"/>
      <c r="BC2" s="35"/>
      <c r="BD2" s="35"/>
      <c r="BE2" s="7"/>
      <c r="BF2" s="6"/>
      <c r="BG2" s="6"/>
      <c r="BH2" s="6"/>
      <c r="BI2" s="8"/>
      <c r="BJ2" s="8"/>
      <c r="BK2" s="8"/>
      <c r="BL2" s="8"/>
      <c r="BM2" s="9"/>
      <c r="BN2" s="9"/>
      <c r="BO2" s="9"/>
      <c r="BP2" s="9"/>
    </row>
    <row r="3" spans="1:68" s="10" customFormat="1" ht="12.75">
      <c r="A3" s="36"/>
      <c r="B3" s="36"/>
      <c r="C3" s="6"/>
      <c r="D3" s="6"/>
      <c r="E3" s="11"/>
      <c r="F3" s="12"/>
      <c r="G3" s="13">
        <v>1</v>
      </c>
      <c r="H3" s="13"/>
      <c r="I3" s="13">
        <f aca="true" t="shared" si="0" ref="I3:Q3">IF(COUNT(I4:I10)&gt;0,G3+1,"")</f>
        <v>2</v>
      </c>
      <c r="J3" s="13">
        <f t="shared" si="0"/>
      </c>
      <c r="K3" s="13">
        <f t="shared" si="0"/>
        <v>3</v>
      </c>
      <c r="L3" s="13">
        <f t="shared" si="0"/>
      </c>
      <c r="M3" s="13">
        <f t="shared" si="0"/>
        <v>4</v>
      </c>
      <c r="N3" s="13">
        <f t="shared" si="0"/>
      </c>
      <c r="O3" s="13">
        <f t="shared" si="0"/>
        <v>5</v>
      </c>
      <c r="P3" s="13">
        <f t="shared" si="0"/>
      </c>
      <c r="Q3" s="13">
        <f t="shared" si="0"/>
        <v>6</v>
      </c>
      <c r="R3" s="13">
        <f>IF(ISBLANK(R10),"",P3+1)</f>
      </c>
      <c r="S3" s="13"/>
      <c r="T3" s="13">
        <f>IF(Q3="",IF(COUNT(O4:O10)=7,O3+1,O3),Q3)</f>
        <v>6</v>
      </c>
      <c r="U3" s="13"/>
      <c r="V3" s="13">
        <f aca="true" t="shared" si="1" ref="V3:AD3">IF(COUNT(V4:V10)&gt;0,T3+1,"")</f>
        <v>7</v>
      </c>
      <c r="W3" s="13">
        <f t="shared" si="1"/>
      </c>
      <c r="X3" s="13">
        <f t="shared" si="1"/>
        <v>8</v>
      </c>
      <c r="Y3" s="13">
        <f t="shared" si="1"/>
      </c>
      <c r="Z3" s="13">
        <f t="shared" si="1"/>
        <v>9</v>
      </c>
      <c r="AA3" s="13">
        <f t="shared" si="1"/>
      </c>
      <c r="AB3" s="13">
        <f t="shared" si="1"/>
        <v>10</v>
      </c>
      <c r="AC3" s="13">
        <f t="shared" si="1"/>
      </c>
      <c r="AD3" s="13">
        <f t="shared" si="1"/>
      </c>
      <c r="AE3" s="13"/>
      <c r="AF3" s="13"/>
      <c r="AG3" s="13">
        <f>IF(AND(AD3="",AB3=""),Z3+1,IF(AD3="",IF(COUNT(AB4:AB10)=7,AB3+1,AB3),AD3))</f>
        <v>10</v>
      </c>
      <c r="AH3" s="13"/>
      <c r="AI3" s="13">
        <f aca="true" t="shared" si="2" ref="AI3:AQ3">IF(COUNT(AI4:AI10)&gt;0,AG3+1,"")</f>
        <v>11</v>
      </c>
      <c r="AJ3" s="13">
        <f t="shared" si="2"/>
      </c>
      <c r="AK3" s="13">
        <f t="shared" si="2"/>
        <v>12</v>
      </c>
      <c r="AL3" s="13">
        <f t="shared" si="2"/>
      </c>
      <c r="AM3" s="13">
        <f t="shared" si="2"/>
        <v>13</v>
      </c>
      <c r="AN3" s="13" t="e">
        <f t="shared" si="2"/>
        <v>#VALUE!</v>
      </c>
      <c r="AO3" s="13">
        <f t="shared" si="2"/>
        <v>14</v>
      </c>
      <c r="AP3" s="13" t="e">
        <f t="shared" si="2"/>
        <v>#VALUE!</v>
      </c>
      <c r="AQ3" s="13">
        <f t="shared" si="2"/>
      </c>
      <c r="AR3" s="13"/>
      <c r="AS3" s="13"/>
      <c r="AT3" s="13">
        <f>IF(AQ3="",IF(COUNT(AO4:AO10)=7,AO3+1,AO3),AQ3)</f>
        <v>14</v>
      </c>
      <c r="AU3" s="13"/>
      <c r="AV3" s="13">
        <f aca="true" t="shared" si="3" ref="AV3:BD3">IF(COUNT(AV4:AV10)&gt;0,AT3+1,"")</f>
        <v>15</v>
      </c>
      <c r="AW3" s="13">
        <f t="shared" si="3"/>
      </c>
      <c r="AX3" s="13">
        <f t="shared" si="3"/>
        <v>16</v>
      </c>
      <c r="AY3" s="13">
        <f t="shared" si="3"/>
      </c>
      <c r="AZ3" s="13">
        <f t="shared" si="3"/>
        <v>17</v>
      </c>
      <c r="BA3" s="13">
        <f t="shared" si="3"/>
      </c>
      <c r="BB3" s="13">
        <f t="shared" si="3"/>
        <v>18</v>
      </c>
      <c r="BC3" s="13">
        <f t="shared" si="3"/>
      </c>
      <c r="BD3" s="13">
        <f t="shared" si="3"/>
      </c>
      <c r="BE3" s="14"/>
      <c r="BF3" s="15"/>
      <c r="BG3" s="16"/>
      <c r="BH3" s="6"/>
      <c r="BI3" s="8"/>
      <c r="BJ3" s="8"/>
      <c r="BK3" s="8"/>
      <c r="BL3" s="8"/>
      <c r="BM3" s="9"/>
      <c r="BN3" s="9"/>
      <c r="BO3" s="9"/>
      <c r="BP3" s="9"/>
    </row>
    <row r="4" spans="1:71" ht="12.75">
      <c r="A4" s="36"/>
      <c r="B4" s="36"/>
      <c r="C4" s="17">
        <f aca="true" ca="1" t="shared" si="4" ref="C4:C10">IF(OR(G4=TODAY(),I4=TODAY(),K4=TODAY(),M4=TODAY(),O4=TODAY(),Q4=TODAY(),T4=TODAY(),V4=TODAY(),X4=TODAY(),Z4=TODAY(),AB4=TODAY(),AD4=TODAY(),AG4=TODAY(),AI4=TODAY(),AK4=TODAY(),AM4=TODAY(),AO4=TODAY(),AQ4=TODAY(),AT4=TODAY(),AV4=TODAY(),AX4=TODAY(),AZ4=TODAY(),BB4=TODAY(),BD4=TODAY(),),1,0)</f>
        <v>0</v>
      </c>
      <c r="D4" s="17"/>
      <c r="E4" s="18" t="s">
        <v>0</v>
      </c>
      <c r="F4" s="18"/>
      <c r="G4" s="18">
        <f>IF(WEEKDAY(G2)=WEEKDAY(2),DATE($A$1,MONTH(G2),1),"")</f>
      </c>
      <c r="H4" s="18">
        <f>IF(OR(G4=$B$20,G4=$B$21,G4=$B$22,G4=$B$23,G4=$B$24,G4=$B$25,G4=$B$26,G4=$B$27,G4=$B$28,G4=$B$29,G4=$B$30),1,"")</f>
      </c>
      <c r="I4" s="18">
        <f>N(G10)+1</f>
        <v>38355</v>
      </c>
      <c r="J4" s="18"/>
      <c r="K4" s="18">
        <f>I10+1</f>
        <v>38362</v>
      </c>
      <c r="L4" s="18"/>
      <c r="M4" s="18">
        <f>K10+1</f>
        <v>38369</v>
      </c>
      <c r="N4" s="18"/>
      <c r="O4" s="18">
        <f>IF(DAY(M10+1)&lt;10,"",M10+1)</f>
        <v>38376</v>
      </c>
      <c r="P4" s="18"/>
      <c r="Q4" s="18">
        <f>IF(DAY(M10+8)&lt;10,"",O10+1)</f>
        <v>38383</v>
      </c>
      <c r="R4" s="18"/>
      <c r="S4" s="18"/>
      <c r="T4" s="18">
        <f>IF(WEEKDAY(T2)=WEEKDAY(2),DATE($A$1,MONTH(T2),1),"")</f>
      </c>
      <c r="U4" s="18"/>
      <c r="V4" s="18">
        <f>N(T10)+1</f>
        <v>38390</v>
      </c>
      <c r="W4" s="18"/>
      <c r="X4" s="18">
        <f>V10+1</f>
        <v>38397</v>
      </c>
      <c r="Y4" s="18"/>
      <c r="Z4" s="18">
        <f>X10+1</f>
        <v>38404</v>
      </c>
      <c r="AA4" s="18"/>
      <c r="AB4" s="18">
        <f>IF(DAY(Z10+1)&lt;10,"",Z10+1)</f>
        <v>38411</v>
      </c>
      <c r="AC4" s="18"/>
      <c r="AD4" s="18">
        <f>IF(DAY(Z10+8)&lt;10,"",AB10+1)</f>
      </c>
      <c r="AE4" s="18"/>
      <c r="AF4" s="18"/>
      <c r="AG4" s="18">
        <f>IF(WEEKDAY(AG2)=WEEKDAY(2),DATE($A$1,MONTH(AG2),1),"")</f>
      </c>
      <c r="AH4" s="18">
        <f>IF(OR(AG4=$B$20,AG4=$B$21,AG4=$B$22,AG4=$B$23,AG4=$B$24,AG4=$B$25,AG4=$B$26,AG4=$B$27,AG4=$B$28,AG4=$B$29,AG4=$B$30),1,"")</f>
      </c>
      <c r="AI4" s="18">
        <f>N(AG10)+1</f>
        <v>38418</v>
      </c>
      <c r="AJ4" s="18">
        <f>IF(OR(AI4=$B$20,AI4=$B$21,AI4=$B$22,AI4=$B$23,AI4=$B$24,AI4=$B$25,AI4=$B$26,AI4=$B$27,AI4=$B$28,AI4=$B$29,AI4=$B$30),1,"")</f>
      </c>
      <c r="AK4" s="18">
        <f>AI10+1</f>
        <v>38425</v>
      </c>
      <c r="AL4" s="18">
        <f>IF(OR(AK4=$B$20,AK4=$B$21,AK4=$B$22,AK4=$B$23,AK4=$B$24,AK4=$B$25,AK4=$B$26,AK4=$B$27,AK4=$B$28,AK4=$B$29,AK4=$B$30),1,"")</f>
      </c>
      <c r="AM4" s="18">
        <f>AK10+1</f>
        <v>38432</v>
      </c>
      <c r="AN4" s="18">
        <f>IF(OR(AM4=$B$20,AM4=$B$21,AM4=$B$22,AM4=$B$23,AM4=$B$24,AM4=$B$25,AM4=$B$26,AM4=$B$27,AM4=$B$28,AM4=$B$29,AM4=$B$30),1,"")</f>
      </c>
      <c r="AO4" s="18">
        <f>IF(DAY(AM10+1)&lt;10,"",AM10+1)</f>
        <v>38439</v>
      </c>
      <c r="AP4" s="18">
        <f>IF(OR(AO4=$B$20,AO4=$B$21,AO4=$B$22,AO4=$B$23,AO4=$B$24,AO4=$B$25,AO4=$B$26,AO4=$B$27,AO4=$B$28,AO4=$B$29,AO4=$B$30),1,"")</f>
        <v>1</v>
      </c>
      <c r="AQ4" s="18">
        <f>IF(DAY(AM10+8)&lt;10,"",AO10+1)</f>
      </c>
      <c r="AR4" s="18">
        <f>IF(OR(AQ4=$B$20,AQ4=$B$21,AQ4=$B$22,AQ4=$B$23,AQ4=$B$24,AQ4=$B$25,AQ4=$B$26,AQ4=$B$27,AQ4=$B$28,AQ4=$B$29,AQ4=$B$30),1,"")</f>
      </c>
      <c r="AS4" s="18"/>
      <c r="AT4" s="18">
        <f>IF(WEEKDAY(AT2)=WEEKDAY(2),DATE($A$1,MONTH(AT2),1),"")</f>
      </c>
      <c r="AU4" s="18">
        <f>IF(OR(AT4=$B$20,AT4=$B$21,AT4=$B$22,AT4=$B$23,AT4=$B$24,AT4=$B$25,AT4=$B$26,AT4=$B$27,AT4=$B$28,AT4=$B$29,AT4=$B$30),1,"")</f>
      </c>
      <c r="AV4" s="18">
        <f>N(AT10)+1</f>
        <v>38446</v>
      </c>
      <c r="AW4" s="18">
        <f>IF(OR(AV4=$B$20,AV4=$B$21,AV4=$B$22,AV4=$B$23,AV4=$B$24,AV4=$B$25,AV4=$B$26,AV4=$B$27,AV4=$B$28,AV4=$B$29,AV4=$B$30),1,"")</f>
      </c>
      <c r="AX4" s="18">
        <f>AV10+1</f>
        <v>38453</v>
      </c>
      <c r="AY4" s="18">
        <f>IF(OR(AX4=$B$20,AX4=$B$21,AX4=$B$22,AX4=$B$23,AX4=$B$24,AX4=$B$25,AX4=$B$26,AX4=$B$27,AX4=$B$28,AX4=$B$29,AX4=$B$30),1,"")</f>
      </c>
      <c r="AZ4" s="18">
        <f>AX10+1</f>
        <v>38460</v>
      </c>
      <c r="BA4" s="18">
        <f>IF(OR(AZ4=$B$20,AZ4=$B$21,AZ4=$B$22,AZ4=$B$23,AZ4=$B$24,AZ4=$B$25,AZ4=$B$26,AZ4=$B$27,AZ4=$B$28,AZ4=$B$29,AZ4=$B$30),1,"")</f>
      </c>
      <c r="BB4" s="18">
        <f>IF(DAY(AZ10+1)&lt;10,"",AZ10+1)</f>
        <v>38467</v>
      </c>
      <c r="BC4" s="18">
        <f>IF(OR(BB4=$B$20,BB4=$B$21,BB4=$B$22,BB4=$B$23,BB4=$B$24,BB4=$B$25,BB4=$B$26,BB4=$B$27,BB4=$B$28,BB4=$B$29,BB4=$B$30),1,"")</f>
      </c>
      <c r="BD4" s="18">
        <f>IF(DAY(AZ10+8)&lt;10,"",BB10+1)</f>
      </c>
      <c r="BE4" s="18">
        <f>IF(OR(BD4=$B$20,BD4=$B$21,BD4=$B$22,BD4=$B$23,BD4=$B$24,BD4=$B$25,BD4=$B$26,BD4=$B$27,BD4=$B$28,BD4=$B$29,BD4=$B$30),1,"")</f>
      </c>
      <c r="BF4" s="3"/>
      <c r="BG4" s="19"/>
      <c r="BH4" s="3"/>
      <c r="BI4" s="8"/>
      <c r="BJ4" s="8"/>
      <c r="BK4" s="8"/>
      <c r="BL4" s="8"/>
      <c r="BM4" s="9"/>
      <c r="BN4" s="9"/>
      <c r="BO4" s="9"/>
      <c r="BP4" s="9"/>
      <c r="BQ4" s="20"/>
      <c r="BR4" s="20"/>
      <c r="BS4" s="20"/>
    </row>
    <row r="5" spans="1:68" ht="12.75">
      <c r="A5" s="36"/>
      <c r="B5" s="36"/>
      <c r="C5" s="17">
        <f ca="1" t="shared" si="4"/>
        <v>0</v>
      </c>
      <c r="D5" s="17"/>
      <c r="E5" s="18" t="s">
        <v>1</v>
      </c>
      <c r="F5" s="18"/>
      <c r="G5" s="18">
        <f>IF(WEEKDAY(G2)=WEEKDAY(3),DATE($A$1,MONTH(G2),1),IF(G4="","",G4+1))</f>
      </c>
      <c r="H5" s="18">
        <f aca="true" t="shared" si="5" ref="H5:H10">IF(OR(G5=$B$20,G5=$B$21,G5=$B$22,G5=$B$23,G5=$B$24,G5=$B$25,G5=$B$26,G5=$B$27,G5=$B$28,G5=$B$29,G5=$B$30),1,"")</f>
      </c>
      <c r="I5" s="18">
        <f aca="true" t="shared" si="6" ref="I5:M10">I4+1</f>
        <v>38356</v>
      </c>
      <c r="J5" s="18"/>
      <c r="K5" s="18">
        <f t="shared" si="6"/>
        <v>38363</v>
      </c>
      <c r="L5" s="18"/>
      <c r="M5" s="18">
        <f t="shared" si="6"/>
        <v>38370</v>
      </c>
      <c r="N5" s="18"/>
      <c r="O5" s="18">
        <f>IF(DAY(M10+2)&lt;10,"",O4+1)</f>
        <v>38377</v>
      </c>
      <c r="P5" s="18"/>
      <c r="Q5" s="18">
        <f>IF(DAY(M10+9)&lt;10,"",Q4+1)</f>
      </c>
      <c r="R5" s="18"/>
      <c r="S5" s="18"/>
      <c r="T5" s="18">
        <f>IF(WEEKDAY(T2)=WEEKDAY(3),DATE($A$1,MONTH(T2),1),IF(T4="","",T4+1))</f>
        <v>38384</v>
      </c>
      <c r="U5" s="18"/>
      <c r="V5" s="18">
        <f aca="true" t="shared" si="7" ref="V5:Z10">V4+1</f>
        <v>38391</v>
      </c>
      <c r="W5" s="18"/>
      <c r="X5" s="18">
        <f t="shared" si="7"/>
        <v>38398</v>
      </c>
      <c r="Y5" s="18"/>
      <c r="Z5" s="18">
        <f t="shared" si="7"/>
        <v>38405</v>
      </c>
      <c r="AA5" s="18"/>
      <c r="AB5" s="18">
        <f>IF(DAY(Z10+2)&lt;10,"",AB4+1)</f>
      </c>
      <c r="AC5" s="18"/>
      <c r="AD5" s="18">
        <f>IF(DAY(Z10+9)&lt;10,"",AD4+1)</f>
      </c>
      <c r="AE5" s="18"/>
      <c r="AF5" s="18"/>
      <c r="AG5" s="18">
        <f>IF(WEEKDAY(AG2)=WEEKDAY(3),DATE($A$1,MONTH(AG2),1),IF(AG4="","",AG4+1))</f>
        <v>38412</v>
      </c>
      <c r="AH5" s="18">
        <f aca="true" t="shared" si="8" ref="AH5:AH10">IF(OR(AG5=$B$20,AG5=$B$21,AG5=$B$22,AG5=$B$23,AG5=$B$24,AG5=$B$25,AG5=$B$26,AG5=$B$27,AG5=$B$28,AG5=$B$29,AG5=$B$30),1,"")</f>
      </c>
      <c r="AI5" s="18">
        <f aca="true" t="shared" si="9" ref="AI5:AM10">AI4+1</f>
        <v>38419</v>
      </c>
      <c r="AJ5" s="18">
        <f aca="true" t="shared" si="10" ref="AJ5:AJ10">IF(OR(AI5=$B$20,AI5=$B$21,AI5=$B$22,AI5=$B$23,AI5=$B$24,AI5=$B$25,AI5=$B$26,AI5=$B$27,AI5=$B$28,AI5=$B$29,AI5=$B$30),1,"")</f>
      </c>
      <c r="AK5" s="18">
        <f t="shared" si="9"/>
        <v>38426</v>
      </c>
      <c r="AL5" s="18">
        <f aca="true" t="shared" si="11" ref="AL5:AL10">IF(OR(AK5=$B$20,AK5=$B$21,AK5=$B$22,AK5=$B$23,AK5=$B$24,AK5=$B$25,AK5=$B$26,AK5=$B$27,AK5=$B$28,AK5=$B$29,AK5=$B$30),1,"")</f>
      </c>
      <c r="AM5" s="18">
        <f t="shared" si="9"/>
        <v>38433</v>
      </c>
      <c r="AN5" s="18">
        <f aca="true" t="shared" si="12" ref="AN5:AN10">IF(OR(AM5=$B$20,AM5=$B$21,AM5=$B$22,AM5=$B$23,AM5=$B$24,AM5=$B$25,AM5=$B$26,AM5=$B$27,AM5=$B$28,AM5=$B$29,AM5=$B$30),1,"")</f>
      </c>
      <c r="AO5" s="18">
        <f>IF(DAY(AM10+2)&lt;10,"",AO4+1)</f>
        <v>38440</v>
      </c>
      <c r="AP5" s="18">
        <f aca="true" t="shared" si="13" ref="AP5:AP10">IF(OR(AO5=$B$20,AO5=$B$21,AO5=$B$22,AO5=$B$23,AO5=$B$24,AO5=$B$25,AO5=$B$26,AO5=$B$27,AO5=$B$28,AO5=$B$29,AO5=$B$30),1,"")</f>
      </c>
      <c r="AQ5" s="18">
        <f>IF(DAY(AM10+9)&lt;10,"",AQ4+1)</f>
      </c>
      <c r="AR5" s="18">
        <f aca="true" t="shared" si="14" ref="AR5:AR10">IF(OR(AQ5=$B$20,AQ5=$B$21,AQ5=$B$22,AQ5=$B$23,AQ5=$B$24,AQ5=$B$25,AQ5=$B$26,AQ5=$B$27,AQ5=$B$28,AQ5=$B$29,AQ5=$B$30),1,"")</f>
      </c>
      <c r="AS5" s="18"/>
      <c r="AT5" s="18">
        <f>IF(WEEKDAY(AT2)=WEEKDAY(3),DATE($A$1,MONTH(AT2),1),IF(AT4="","",AT4+1))</f>
      </c>
      <c r="AU5" s="18">
        <f aca="true" t="shared" si="15" ref="AU5:AU10">IF(OR(AT5=$B$20,AT5=$B$21,AT5=$B$22,AT5=$B$23,AT5=$B$24,AT5=$B$25,AT5=$B$26,AT5=$B$27,AT5=$B$28,AT5=$B$29,AT5=$B$30),1,"")</f>
      </c>
      <c r="AV5" s="18">
        <f aca="true" t="shared" si="16" ref="AV5:AZ10">AV4+1</f>
        <v>38447</v>
      </c>
      <c r="AW5" s="18">
        <f aca="true" t="shared" si="17" ref="AW5:AW10">IF(OR(AV5=$B$20,AV5=$B$21,AV5=$B$22,AV5=$B$23,AV5=$B$24,AV5=$B$25,AV5=$B$26,AV5=$B$27,AV5=$B$28,AV5=$B$29,AV5=$B$30),1,"")</f>
      </c>
      <c r="AX5" s="18">
        <f t="shared" si="16"/>
        <v>38454</v>
      </c>
      <c r="AY5" s="18">
        <f aca="true" t="shared" si="18" ref="AY5:AY10">IF(OR(AX5=$B$20,AX5=$B$21,AX5=$B$22,AX5=$B$23,AX5=$B$24,AX5=$B$25,AX5=$B$26,AX5=$B$27,AX5=$B$28,AX5=$B$29,AX5=$B$30),1,"")</f>
      </c>
      <c r="AZ5" s="18">
        <f t="shared" si="16"/>
        <v>38461</v>
      </c>
      <c r="BA5" s="18">
        <f aca="true" t="shared" si="19" ref="BA5:BA10">IF(OR(AZ5=$B$20,AZ5=$B$21,AZ5=$B$22,AZ5=$B$23,AZ5=$B$24,AZ5=$B$25,AZ5=$B$26,AZ5=$B$27,AZ5=$B$28,AZ5=$B$29,AZ5=$B$30),1,"")</f>
      </c>
      <c r="BB5" s="18">
        <f>IF(DAY(AZ10+2)&lt;10,"",BB4+1)</f>
        <v>38468</v>
      </c>
      <c r="BC5" s="18">
        <f aca="true" t="shared" si="20" ref="BC5:BC10">IF(OR(BB5=$B$20,BB5=$B$21,BB5=$B$22,BB5=$B$23,BB5=$B$24,BB5=$B$25,BB5=$B$26,BB5=$B$27,BB5=$B$28,BB5=$B$29,BB5=$B$30),1,"")</f>
      </c>
      <c r="BD5" s="18">
        <f>IF(DAY(AZ10+9)&lt;10,"",BD4+1)</f>
      </c>
      <c r="BE5" s="18">
        <f aca="true" t="shared" si="21" ref="BE5:BE10">IF(OR(BD5=$B$20,BD5=$B$21,BD5=$B$22,BD5=$B$23,BD5=$B$24,BD5=$B$25,BD5=$B$26,BD5=$B$27,BD5=$B$28,BD5=$B$29,BD5=$B$30),1,"")</f>
      </c>
      <c r="BF5" s="3"/>
      <c r="BG5" s="3"/>
      <c r="BH5" s="3"/>
      <c r="BI5" s="21"/>
      <c r="BJ5" s="21"/>
      <c r="BK5" s="21"/>
      <c r="BL5" s="21"/>
      <c r="BM5" s="22"/>
      <c r="BN5" s="22"/>
      <c r="BO5" s="22"/>
      <c r="BP5" s="22"/>
    </row>
    <row r="6" spans="1:64" ht="12.75">
      <c r="A6" s="36"/>
      <c r="B6" s="36"/>
      <c r="C6" s="17">
        <f ca="1" t="shared" si="4"/>
        <v>0</v>
      </c>
      <c r="D6" s="17"/>
      <c r="E6" s="18" t="s">
        <v>2</v>
      </c>
      <c r="F6" s="18"/>
      <c r="G6" s="18">
        <f>IF(WEEKDAY(G2)=WEEKDAY(4),DATE($A$1,MONTH(G2),1),IF(G5="","",G5+1))</f>
      </c>
      <c r="H6" s="18">
        <f t="shared" si="5"/>
      </c>
      <c r="I6" s="18">
        <f t="shared" si="6"/>
        <v>38357</v>
      </c>
      <c r="J6" s="18"/>
      <c r="K6" s="18">
        <f t="shared" si="6"/>
        <v>38364</v>
      </c>
      <c r="L6" s="18"/>
      <c r="M6" s="18">
        <f t="shared" si="6"/>
        <v>38371</v>
      </c>
      <c r="N6" s="18"/>
      <c r="O6" s="18">
        <f>IF(DAY(M10+3)&lt;10,"",O5+1)</f>
        <v>38378</v>
      </c>
      <c r="P6" s="18"/>
      <c r="Q6" s="18"/>
      <c r="R6" s="18"/>
      <c r="S6" s="18"/>
      <c r="T6" s="18">
        <f>IF(WEEKDAY(T2)=WEEKDAY(4),DATE($A$1,MONTH(T2),1),IF(T5="","",T5+1))</f>
        <v>38385</v>
      </c>
      <c r="U6" s="18"/>
      <c r="V6" s="18">
        <f t="shared" si="7"/>
        <v>38392</v>
      </c>
      <c r="W6" s="18"/>
      <c r="X6" s="18">
        <f t="shared" si="7"/>
        <v>38399</v>
      </c>
      <c r="Y6" s="18"/>
      <c r="Z6" s="18">
        <f t="shared" si="7"/>
        <v>38406</v>
      </c>
      <c r="AA6" s="18"/>
      <c r="AB6" s="18">
        <f>IF(DAY(Z10+3)&lt;10,"",AB5+1)</f>
      </c>
      <c r="AC6" s="18"/>
      <c r="AD6" s="18"/>
      <c r="AE6" s="18"/>
      <c r="AF6" s="18"/>
      <c r="AG6" s="18">
        <f>IF(WEEKDAY(AG2)=WEEKDAY(4),DATE($A$1,MONTH(AG2),1),IF(AG5="","",AG5+1))</f>
        <v>38413</v>
      </c>
      <c r="AH6" s="18">
        <f t="shared" si="8"/>
      </c>
      <c r="AI6" s="18">
        <f t="shared" si="9"/>
        <v>38420</v>
      </c>
      <c r="AJ6" s="18">
        <f t="shared" si="10"/>
      </c>
      <c r="AK6" s="18">
        <f t="shared" si="9"/>
        <v>38427</v>
      </c>
      <c r="AL6" s="18">
        <f t="shared" si="11"/>
      </c>
      <c r="AM6" s="18">
        <f t="shared" si="9"/>
        <v>38434</v>
      </c>
      <c r="AN6" s="18">
        <f t="shared" si="12"/>
      </c>
      <c r="AO6" s="18">
        <f>IF(DAY(AM10+3)&lt;10,"",AO5+1)</f>
        <v>38441</v>
      </c>
      <c r="AP6" s="18">
        <f t="shared" si="13"/>
      </c>
      <c r="AQ6" s="18"/>
      <c r="AR6" s="18">
        <f t="shared" si="14"/>
      </c>
      <c r="AS6" s="18"/>
      <c r="AT6" s="18">
        <f>IF(WEEKDAY(AT2)=WEEKDAY(4),DATE($A$1,MONTH(AT2),1),IF(AT5="","",AT5+1))</f>
      </c>
      <c r="AU6" s="18">
        <f t="shared" si="15"/>
      </c>
      <c r="AV6" s="18">
        <f t="shared" si="16"/>
        <v>38448</v>
      </c>
      <c r="AW6" s="18">
        <f t="shared" si="17"/>
      </c>
      <c r="AX6" s="18">
        <f t="shared" si="16"/>
        <v>38455</v>
      </c>
      <c r="AY6" s="18">
        <f t="shared" si="18"/>
      </c>
      <c r="AZ6" s="18">
        <f t="shared" si="16"/>
        <v>38462</v>
      </c>
      <c r="BA6" s="18">
        <f t="shared" si="19"/>
      </c>
      <c r="BB6" s="18">
        <f>IF(DAY(AZ10+3)&lt;10,"",BB5+1)</f>
        <v>38469</v>
      </c>
      <c r="BC6" s="18">
        <f t="shared" si="20"/>
      </c>
      <c r="BD6" s="18"/>
      <c r="BE6" s="18">
        <f t="shared" si="21"/>
      </c>
      <c r="BF6" s="3"/>
      <c r="BG6" s="3"/>
      <c r="BH6" s="3"/>
      <c r="BI6" s="3"/>
      <c r="BJ6" s="3"/>
      <c r="BK6" s="3"/>
      <c r="BL6" s="3"/>
    </row>
    <row r="7" spans="1:64" ht="12.75">
      <c r="A7" s="36"/>
      <c r="B7" s="36"/>
      <c r="C7" s="17">
        <f ca="1" t="shared" si="4"/>
        <v>0</v>
      </c>
      <c r="D7" s="17"/>
      <c r="E7" s="18" t="s">
        <v>3</v>
      </c>
      <c r="F7" s="18"/>
      <c r="G7" s="18">
        <f>IF(WEEKDAY(G2)=WEEKDAY(5),DATE($A$1,MONTH(G2),1),IF(G6="","",G6+1))</f>
      </c>
      <c r="H7" s="18">
        <f t="shared" si="5"/>
      </c>
      <c r="I7" s="18">
        <f t="shared" si="6"/>
        <v>38358</v>
      </c>
      <c r="J7" s="18"/>
      <c r="K7" s="18">
        <f t="shared" si="6"/>
        <v>38365</v>
      </c>
      <c r="L7" s="18"/>
      <c r="M7" s="18">
        <f t="shared" si="6"/>
        <v>38372</v>
      </c>
      <c r="N7" s="18"/>
      <c r="O7" s="18">
        <f>IF(DAY(M10+4)&lt;10,"",O6+1)</f>
        <v>38379</v>
      </c>
      <c r="P7" s="18"/>
      <c r="Q7" s="18"/>
      <c r="R7" s="18"/>
      <c r="S7" s="18"/>
      <c r="T7" s="18">
        <f>IF(WEEKDAY(T2)=WEEKDAY(5),DATE($A$1,MONTH(T2),1),IF(T6="","",T6+1))</f>
        <v>38386</v>
      </c>
      <c r="U7" s="18"/>
      <c r="V7" s="18">
        <f t="shared" si="7"/>
        <v>38393</v>
      </c>
      <c r="W7" s="18"/>
      <c r="X7" s="18">
        <f t="shared" si="7"/>
        <v>38400</v>
      </c>
      <c r="Y7" s="18"/>
      <c r="Z7" s="18">
        <f t="shared" si="7"/>
        <v>38407</v>
      </c>
      <c r="AA7" s="18"/>
      <c r="AB7" s="18">
        <f>IF(DAY(Z10+4)&lt;10,"",AB6+1)</f>
      </c>
      <c r="AC7" s="18"/>
      <c r="AD7" s="18"/>
      <c r="AE7" s="18"/>
      <c r="AF7" s="18"/>
      <c r="AG7" s="18">
        <f>IF(WEEKDAY(AG2)=WEEKDAY(5),DATE($A$1,MONTH(AG2),1),IF(AG6="","",AG6+1))</f>
        <v>38414</v>
      </c>
      <c r="AH7" s="18">
        <f t="shared" si="8"/>
      </c>
      <c r="AI7" s="18">
        <f t="shared" si="9"/>
        <v>38421</v>
      </c>
      <c r="AJ7" s="18">
        <f t="shared" si="10"/>
      </c>
      <c r="AK7" s="18">
        <f t="shared" si="9"/>
        <v>38428</v>
      </c>
      <c r="AL7" s="18">
        <f t="shared" si="11"/>
      </c>
      <c r="AM7" s="18">
        <f t="shared" si="9"/>
        <v>38435</v>
      </c>
      <c r="AN7" s="18">
        <f t="shared" si="12"/>
      </c>
      <c r="AO7" s="18">
        <f>IF(DAY(AM10+4)&lt;10,"",AO6+1)</f>
        <v>38442</v>
      </c>
      <c r="AP7" s="18">
        <f t="shared" si="13"/>
      </c>
      <c r="AQ7" s="18"/>
      <c r="AR7" s="18">
        <f t="shared" si="14"/>
      </c>
      <c r="AS7" s="18"/>
      <c r="AT7" s="18">
        <f>IF(WEEKDAY(AT2)=WEEKDAY(5),DATE($A$1,MONTH(AT2),1),IF(AT6="","",AT6+1))</f>
      </c>
      <c r="AU7" s="18">
        <f t="shared" si="15"/>
      </c>
      <c r="AV7" s="18">
        <f t="shared" si="16"/>
        <v>38449</v>
      </c>
      <c r="AW7" s="18">
        <f t="shared" si="17"/>
      </c>
      <c r="AX7" s="18">
        <f t="shared" si="16"/>
        <v>38456</v>
      </c>
      <c r="AY7" s="18">
        <f t="shared" si="18"/>
      </c>
      <c r="AZ7" s="18">
        <f t="shared" si="16"/>
        <v>38463</v>
      </c>
      <c r="BA7" s="18">
        <f t="shared" si="19"/>
      </c>
      <c r="BB7" s="18">
        <f>IF(DAY(AZ10+4)&lt;10,"",BB6+1)</f>
        <v>38470</v>
      </c>
      <c r="BC7" s="18">
        <f t="shared" si="20"/>
      </c>
      <c r="BD7" s="18"/>
      <c r="BE7" s="18">
        <f t="shared" si="21"/>
      </c>
      <c r="BF7" s="3"/>
      <c r="BG7" s="3"/>
      <c r="BH7" s="3"/>
      <c r="BI7" s="3"/>
      <c r="BJ7" s="3"/>
      <c r="BK7" s="3"/>
      <c r="BL7" s="3"/>
    </row>
    <row r="8" spans="1:64" ht="12.75">
      <c r="A8" s="36"/>
      <c r="B8" s="36"/>
      <c r="C8" s="17">
        <f ca="1" t="shared" si="4"/>
        <v>0</v>
      </c>
      <c r="D8" s="17"/>
      <c r="E8" s="18" t="s">
        <v>4</v>
      </c>
      <c r="F8" s="18"/>
      <c r="G8" s="18">
        <f>IF(WEEKDAY(G2)=WEEKDAY(6),DATE($A$1,MONTH(G2),1),IF(G7="","",G7+1))</f>
      </c>
      <c r="H8" s="18">
        <f t="shared" si="5"/>
      </c>
      <c r="I8" s="18">
        <f t="shared" si="6"/>
        <v>38359</v>
      </c>
      <c r="J8" s="18"/>
      <c r="K8" s="18">
        <f t="shared" si="6"/>
        <v>38366</v>
      </c>
      <c r="L8" s="18"/>
      <c r="M8" s="18">
        <f t="shared" si="6"/>
        <v>38373</v>
      </c>
      <c r="N8" s="18"/>
      <c r="O8" s="18">
        <f>IF(DAY(M10+5)&lt;10,"",O7+1)</f>
        <v>38380</v>
      </c>
      <c r="P8" s="18"/>
      <c r="Q8" s="18"/>
      <c r="R8" s="18"/>
      <c r="S8" s="18"/>
      <c r="T8" s="18">
        <f>IF(WEEKDAY(T2)=WEEKDAY(6),DATE($A$1,MONTH(T2),1),IF(T7="","",T7+1))</f>
        <v>38387</v>
      </c>
      <c r="U8" s="18"/>
      <c r="V8" s="18">
        <f t="shared" si="7"/>
        <v>38394</v>
      </c>
      <c r="W8" s="18"/>
      <c r="X8" s="18">
        <f t="shared" si="7"/>
        <v>38401</v>
      </c>
      <c r="Y8" s="18"/>
      <c r="Z8" s="18">
        <f t="shared" si="7"/>
        <v>38408</v>
      </c>
      <c r="AA8" s="18"/>
      <c r="AB8" s="18">
        <f>IF(DAY(Z10+5)&lt;10,"",AB7+1)</f>
      </c>
      <c r="AC8" s="18"/>
      <c r="AD8" s="18"/>
      <c r="AE8" s="18"/>
      <c r="AF8" s="18"/>
      <c r="AG8" s="18">
        <f>IF(WEEKDAY(AG2)=WEEKDAY(6),DATE($A$1,MONTH(AG2),1),IF(AG7="","",AG7+1))</f>
        <v>38415</v>
      </c>
      <c r="AH8" s="18">
        <f t="shared" si="8"/>
      </c>
      <c r="AI8" s="18">
        <f t="shared" si="9"/>
        <v>38422</v>
      </c>
      <c r="AJ8" s="18">
        <f t="shared" si="10"/>
      </c>
      <c r="AK8" s="18">
        <f t="shared" si="9"/>
        <v>38429</v>
      </c>
      <c r="AL8" s="18">
        <f t="shared" si="11"/>
      </c>
      <c r="AM8" s="18">
        <f t="shared" si="9"/>
        <v>38436</v>
      </c>
      <c r="AN8" s="18">
        <f t="shared" si="12"/>
        <v>1</v>
      </c>
      <c r="AO8" s="18">
        <f>IF(DAY(AM10+5)&lt;10,"",AO7+1)</f>
      </c>
      <c r="AP8" s="18">
        <f t="shared" si="13"/>
      </c>
      <c r="AQ8" s="18"/>
      <c r="AR8" s="18">
        <f t="shared" si="14"/>
      </c>
      <c r="AS8" s="18"/>
      <c r="AT8" s="18">
        <f>IF(WEEKDAY(AT2)=WEEKDAY(6),DATE($A$1,MONTH(AT2),1),IF(AT7="","",AT7+1))</f>
        <v>38443</v>
      </c>
      <c r="AU8" s="18">
        <f t="shared" si="15"/>
      </c>
      <c r="AV8" s="18">
        <f t="shared" si="16"/>
        <v>38450</v>
      </c>
      <c r="AW8" s="18">
        <f t="shared" si="17"/>
      </c>
      <c r="AX8" s="18">
        <f t="shared" si="16"/>
        <v>38457</v>
      </c>
      <c r="AY8" s="18">
        <f t="shared" si="18"/>
      </c>
      <c r="AZ8" s="18">
        <f t="shared" si="16"/>
        <v>38464</v>
      </c>
      <c r="BA8" s="18">
        <f t="shared" si="19"/>
      </c>
      <c r="BB8" s="18">
        <f>IF(DAY(AZ10+5)&lt;10,"",BB7+1)</f>
        <v>38471</v>
      </c>
      <c r="BC8" s="18">
        <f t="shared" si="20"/>
      </c>
      <c r="BD8" s="18"/>
      <c r="BE8" s="18">
        <f t="shared" si="21"/>
      </c>
      <c r="BF8" s="3"/>
      <c r="BG8" s="3"/>
      <c r="BH8" s="3"/>
      <c r="BI8" s="3"/>
      <c r="BJ8" s="3"/>
      <c r="BK8" s="3"/>
      <c r="BL8" s="3"/>
    </row>
    <row r="9" spans="1:64" s="25" customFormat="1" ht="12.75">
      <c r="A9" s="36"/>
      <c r="B9" s="36"/>
      <c r="C9" s="17">
        <f ca="1" t="shared" si="4"/>
        <v>0</v>
      </c>
      <c r="D9" s="17"/>
      <c r="E9" s="23" t="s">
        <v>5</v>
      </c>
      <c r="F9" s="23"/>
      <c r="G9" s="23">
        <f>IF(WEEKDAY(G2)=WEEKDAY(7),DATE($A$1,MONTH(G2),1),IF(G8="","",G8+1))</f>
        <v>38353</v>
      </c>
      <c r="H9" s="18">
        <f t="shared" si="5"/>
        <v>1</v>
      </c>
      <c r="I9" s="23">
        <f t="shared" si="6"/>
        <v>38360</v>
      </c>
      <c r="J9" s="23"/>
      <c r="K9" s="23">
        <f t="shared" si="6"/>
        <v>38367</v>
      </c>
      <c r="L9" s="23"/>
      <c r="M9" s="23">
        <f t="shared" si="6"/>
        <v>38374</v>
      </c>
      <c r="N9" s="23"/>
      <c r="O9" s="23">
        <f>IF(DAY(M10+6)&lt;10,"",O8+1)</f>
        <v>38381</v>
      </c>
      <c r="P9" s="23"/>
      <c r="Q9" s="23"/>
      <c r="R9" s="23"/>
      <c r="S9" s="23"/>
      <c r="T9" s="23">
        <f>IF(WEEKDAY(T2)=WEEKDAY(7),DATE($A$1,MONTH(T2),1),IF(T8="","",T8+1))</f>
        <v>38388</v>
      </c>
      <c r="U9" s="23"/>
      <c r="V9" s="23">
        <f t="shared" si="7"/>
        <v>38395</v>
      </c>
      <c r="W9" s="23"/>
      <c r="X9" s="23">
        <f t="shared" si="7"/>
        <v>38402</v>
      </c>
      <c r="Y9" s="23"/>
      <c r="Z9" s="23">
        <f t="shared" si="7"/>
        <v>38409</v>
      </c>
      <c r="AA9" s="23"/>
      <c r="AB9" s="23">
        <f>IF(DAY(Z10+6)&lt;10,"",AB8+1)</f>
      </c>
      <c r="AC9" s="23"/>
      <c r="AD9" s="23"/>
      <c r="AE9" s="23"/>
      <c r="AF9" s="23"/>
      <c r="AG9" s="23">
        <f>IF(WEEKDAY(AG2)=WEEKDAY(7),DATE($A$1,MONTH(AG2),1),IF(AG8="","",AG8+1))</f>
        <v>38416</v>
      </c>
      <c r="AH9" s="18">
        <f t="shared" si="8"/>
      </c>
      <c r="AI9" s="23">
        <f t="shared" si="9"/>
        <v>38423</v>
      </c>
      <c r="AJ9" s="18">
        <f t="shared" si="10"/>
      </c>
      <c r="AK9" s="23">
        <f t="shared" si="9"/>
        <v>38430</v>
      </c>
      <c r="AL9" s="18">
        <f t="shared" si="11"/>
      </c>
      <c r="AM9" s="23">
        <f t="shared" si="9"/>
        <v>38437</v>
      </c>
      <c r="AN9" s="18">
        <f t="shared" si="12"/>
      </c>
      <c r="AO9" s="23">
        <f>IF(DAY(AM10+6)&lt;10,"",AO8+1)</f>
      </c>
      <c r="AP9" s="18">
        <f t="shared" si="13"/>
      </c>
      <c r="AQ9" s="23"/>
      <c r="AR9" s="18">
        <f t="shared" si="14"/>
      </c>
      <c r="AS9" s="18"/>
      <c r="AT9" s="23">
        <f>IF(WEEKDAY(AT2)=WEEKDAY(7),DATE($A$1,MONTH(AT2),1),IF(AT8="","",AT8+1))</f>
        <v>38444</v>
      </c>
      <c r="AU9" s="18">
        <f t="shared" si="15"/>
      </c>
      <c r="AV9" s="23">
        <f t="shared" si="16"/>
        <v>38451</v>
      </c>
      <c r="AW9" s="18">
        <f t="shared" si="17"/>
      </c>
      <c r="AX9" s="23">
        <f t="shared" si="16"/>
        <v>38458</v>
      </c>
      <c r="AY9" s="18">
        <f t="shared" si="18"/>
      </c>
      <c r="AZ9" s="23">
        <f t="shared" si="16"/>
        <v>38465</v>
      </c>
      <c r="BA9" s="18">
        <f t="shared" si="19"/>
      </c>
      <c r="BB9" s="23">
        <f>IF(DAY(AZ10+6)&lt;10,"",BB8+1)</f>
        <v>38472</v>
      </c>
      <c r="BC9" s="18">
        <f t="shared" si="20"/>
      </c>
      <c r="BD9" s="23"/>
      <c r="BE9" s="18">
        <f t="shared" si="21"/>
      </c>
      <c r="BF9" s="24"/>
      <c r="BG9" s="24"/>
      <c r="BH9" s="24"/>
      <c r="BI9" s="24"/>
      <c r="BJ9" s="24"/>
      <c r="BK9" s="24"/>
      <c r="BL9" s="24"/>
    </row>
    <row r="10" spans="1:64" s="28" customFormat="1" ht="12.75">
      <c r="A10" s="36"/>
      <c r="B10" s="36"/>
      <c r="C10" s="17">
        <f ca="1" t="shared" si="4"/>
        <v>1</v>
      </c>
      <c r="D10" s="17"/>
      <c r="E10" s="26" t="s">
        <v>6</v>
      </c>
      <c r="F10" s="26"/>
      <c r="G10" s="26">
        <f>IF(WEEKDAY(G2)=WEEKDAY(8),DATE($A$1,MONTH(G2),1),IF(G9="","",G9+1))</f>
        <v>38354</v>
      </c>
      <c r="H10" s="18">
        <f t="shared" si="5"/>
      </c>
      <c r="I10" s="26">
        <f t="shared" si="6"/>
        <v>38361</v>
      </c>
      <c r="J10" s="26"/>
      <c r="K10" s="26">
        <f t="shared" si="6"/>
        <v>38368</v>
      </c>
      <c r="L10" s="26"/>
      <c r="M10" s="26">
        <f t="shared" si="6"/>
        <v>38375</v>
      </c>
      <c r="N10" s="26"/>
      <c r="O10" s="26">
        <f>IF(DAY(M10+7)&lt;10,"",O9+1)</f>
        <v>38382</v>
      </c>
      <c r="P10" s="26"/>
      <c r="Q10" s="26"/>
      <c r="R10" s="26"/>
      <c r="S10" s="26"/>
      <c r="T10" s="26">
        <f>IF(WEEKDAY(T2)=WEEKDAY(8),DATE($A$1,MONTH(T2),1),IF(T9="","",T9+1))</f>
        <v>38389</v>
      </c>
      <c r="U10" s="26"/>
      <c r="V10" s="26">
        <f t="shared" si="7"/>
        <v>38396</v>
      </c>
      <c r="W10" s="26"/>
      <c r="X10" s="26">
        <f t="shared" si="7"/>
        <v>38403</v>
      </c>
      <c r="Y10" s="26"/>
      <c r="Z10" s="26">
        <f t="shared" si="7"/>
        <v>38410</v>
      </c>
      <c r="AA10" s="26"/>
      <c r="AB10" s="26">
        <f>IF(DAY(Z10+7)&lt;10,"",AB9+1)</f>
      </c>
      <c r="AC10" s="26"/>
      <c r="AD10" s="26"/>
      <c r="AE10" s="26"/>
      <c r="AF10" s="26"/>
      <c r="AG10" s="26">
        <f>IF(WEEKDAY(AG2)=WEEKDAY(8),DATE($A$1,MONTH(AG2),1),IF(AG9="","",AG9+1))</f>
        <v>38417</v>
      </c>
      <c r="AH10" s="18">
        <f t="shared" si="8"/>
      </c>
      <c r="AI10" s="26">
        <f t="shared" si="9"/>
        <v>38424</v>
      </c>
      <c r="AJ10" s="18">
        <f t="shared" si="10"/>
      </c>
      <c r="AK10" s="26">
        <f t="shared" si="9"/>
        <v>38431</v>
      </c>
      <c r="AL10" s="18">
        <f t="shared" si="11"/>
      </c>
      <c r="AM10" s="26">
        <f t="shared" si="9"/>
        <v>38438</v>
      </c>
      <c r="AN10" s="18">
        <f t="shared" si="12"/>
      </c>
      <c r="AO10" s="26">
        <f>IF(DAY(AM10+7)&lt;10,"",AO9+1)</f>
      </c>
      <c r="AP10" s="18">
        <f t="shared" si="13"/>
      </c>
      <c r="AQ10" s="26"/>
      <c r="AR10" s="18">
        <f t="shared" si="14"/>
      </c>
      <c r="AS10" s="18"/>
      <c r="AT10" s="26">
        <f>IF(WEEKDAY(AT2)=WEEKDAY(8),DATE($A$1,MONTH(AT2),1),IF(AT9="","",AT9+1))</f>
        <v>38445</v>
      </c>
      <c r="AU10" s="18">
        <f t="shared" si="15"/>
      </c>
      <c r="AV10" s="26">
        <f t="shared" si="16"/>
        <v>38452</v>
      </c>
      <c r="AW10" s="18">
        <f t="shared" si="17"/>
      </c>
      <c r="AX10" s="26">
        <f t="shared" si="16"/>
        <v>38459</v>
      </c>
      <c r="AY10" s="18">
        <f t="shared" si="18"/>
      </c>
      <c r="AZ10" s="26">
        <f t="shared" si="16"/>
        <v>38466</v>
      </c>
      <c r="BA10" s="18">
        <f t="shared" si="19"/>
      </c>
      <c r="BB10" s="26">
        <f>IF(DAY(AZ10+7)&lt;10,"",BB9+1)</f>
      </c>
      <c r="BC10" s="18">
        <f t="shared" si="20"/>
      </c>
      <c r="BD10" s="26"/>
      <c r="BE10" s="18">
        <f t="shared" si="21"/>
      </c>
      <c r="BF10" s="27"/>
      <c r="BG10" s="27"/>
      <c r="BH10" s="27"/>
      <c r="BI10" s="27"/>
      <c r="BJ10" s="27"/>
      <c r="BK10" s="27"/>
      <c r="BL10" s="27"/>
    </row>
    <row r="11" spans="1:64" ht="12.75">
      <c r="A11" s="36"/>
      <c r="B11" s="36"/>
      <c r="C11" s="17"/>
      <c r="D11" s="1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3"/>
      <c r="BG11" s="3"/>
      <c r="BH11" s="3"/>
      <c r="BI11" s="3"/>
      <c r="BJ11" s="3"/>
      <c r="BK11" s="3"/>
      <c r="BL11" s="3"/>
    </row>
    <row r="12" spans="1:64" ht="12.75">
      <c r="A12" s="36"/>
      <c r="B12" s="36"/>
      <c r="C12" s="17"/>
      <c r="D12" s="17"/>
      <c r="E12" s="7"/>
      <c r="F12" s="7"/>
      <c r="G12" s="35">
        <f>DATE($A$1,5,1)</f>
        <v>38473</v>
      </c>
      <c r="H12" s="35"/>
      <c r="I12" s="35"/>
      <c r="J12" s="35"/>
      <c r="K12" s="35"/>
      <c r="L12" s="35"/>
      <c r="M12" s="35"/>
      <c r="N12" s="35"/>
      <c r="O12" s="35"/>
      <c r="P12" s="35"/>
      <c r="Q12" s="35"/>
      <c r="R12" s="7"/>
      <c r="S12" s="7"/>
      <c r="T12" s="35">
        <f>DATE($A$1,6,1)</f>
        <v>38504</v>
      </c>
      <c r="U12" s="35"/>
      <c r="V12" s="35"/>
      <c r="W12" s="35"/>
      <c r="X12" s="35"/>
      <c r="Y12" s="35"/>
      <c r="Z12" s="35"/>
      <c r="AA12" s="35"/>
      <c r="AB12" s="35"/>
      <c r="AC12" s="35"/>
      <c r="AD12" s="35"/>
      <c r="AE12" s="7"/>
      <c r="AF12" s="7"/>
      <c r="AG12" s="35">
        <f>DATE($A$1,7,1)</f>
        <v>38534</v>
      </c>
      <c r="AH12" s="35"/>
      <c r="AI12" s="35"/>
      <c r="AJ12" s="35"/>
      <c r="AK12" s="35"/>
      <c r="AL12" s="35"/>
      <c r="AM12" s="35"/>
      <c r="AN12" s="35"/>
      <c r="AO12" s="35"/>
      <c r="AP12" s="35"/>
      <c r="AQ12" s="35"/>
      <c r="AR12" s="7"/>
      <c r="AS12" s="7"/>
      <c r="AT12" s="35">
        <f>DATE($A$1,8,1)</f>
        <v>38565</v>
      </c>
      <c r="AU12" s="35"/>
      <c r="AV12" s="35"/>
      <c r="AW12" s="35"/>
      <c r="AX12" s="35"/>
      <c r="AY12" s="35"/>
      <c r="AZ12" s="35"/>
      <c r="BA12" s="35"/>
      <c r="BB12" s="35"/>
      <c r="BC12" s="35"/>
      <c r="BD12" s="35"/>
      <c r="BE12" s="7"/>
      <c r="BF12" s="6"/>
      <c r="BG12" s="3"/>
      <c r="BH12" s="3"/>
      <c r="BI12" s="3"/>
      <c r="BJ12" s="3"/>
      <c r="BK12" s="3"/>
      <c r="BL12" s="3"/>
    </row>
    <row r="13" spans="1:64" s="10" customFormat="1" ht="12.75">
      <c r="A13" s="36"/>
      <c r="B13" s="36"/>
      <c r="C13" s="29"/>
      <c r="D13" s="29"/>
      <c r="E13" s="11"/>
      <c r="F13" s="12"/>
      <c r="G13" s="13">
        <f>IF(BD3="",IF(COUNT(BB4:BB10)=7,BB3+1,BB3),BD3)</f>
        <v>18</v>
      </c>
      <c r="H13" s="13"/>
      <c r="I13" s="13">
        <f aca="true" t="shared" si="22" ref="I13:Q13">IF(COUNT(I14:I20)&gt;0,G13+1,"")</f>
        <v>19</v>
      </c>
      <c r="J13" s="13">
        <f t="shared" si="22"/>
        <v>1</v>
      </c>
      <c r="K13" s="13">
        <f t="shared" si="22"/>
        <v>20</v>
      </c>
      <c r="L13" s="13">
        <f t="shared" si="22"/>
      </c>
      <c r="M13" s="13">
        <f t="shared" si="22"/>
        <v>21</v>
      </c>
      <c r="N13" s="13" t="e">
        <f t="shared" si="22"/>
        <v>#VALUE!</v>
      </c>
      <c r="O13" s="13">
        <f t="shared" si="22"/>
        <v>22</v>
      </c>
      <c r="P13" s="13">
        <f t="shared" si="22"/>
      </c>
      <c r="Q13" s="13">
        <f t="shared" si="22"/>
        <v>23</v>
      </c>
      <c r="R13" s="13"/>
      <c r="S13" s="13"/>
      <c r="T13" s="13">
        <f>IF(Q13="",IF(COUNT(O14:O20)=7,O13+1,O13),Q13)</f>
        <v>23</v>
      </c>
      <c r="U13" s="13"/>
      <c r="V13" s="13">
        <f aca="true" t="shared" si="23" ref="V13:AD13">IF(COUNT(V14:V20)&gt;0,T13+1,"")</f>
        <v>24</v>
      </c>
      <c r="W13" s="13">
        <f t="shared" si="23"/>
      </c>
      <c r="X13" s="13">
        <f t="shared" si="23"/>
        <v>25</v>
      </c>
      <c r="Y13" s="13">
        <f t="shared" si="23"/>
      </c>
      <c r="Z13" s="13">
        <f t="shared" si="23"/>
        <v>26</v>
      </c>
      <c r="AA13" s="13">
        <f t="shared" si="23"/>
      </c>
      <c r="AB13" s="13">
        <f t="shared" si="23"/>
        <v>27</v>
      </c>
      <c r="AC13" s="13">
        <f t="shared" si="23"/>
      </c>
      <c r="AD13" s="13">
        <f t="shared" si="23"/>
      </c>
      <c r="AE13" s="13"/>
      <c r="AF13" s="13"/>
      <c r="AG13" s="13">
        <f>IF(AD13="",IF(COUNT(AB14:AB20)=7,AB13+1,AB13),AD13)</f>
        <v>27</v>
      </c>
      <c r="AH13" s="13"/>
      <c r="AI13" s="13">
        <f aca="true" t="shared" si="24" ref="AI13:AQ13">IF(COUNT(AI14:AI20)&gt;0,AG13+1,"")</f>
        <v>28</v>
      </c>
      <c r="AJ13" s="13">
        <f t="shared" si="24"/>
      </c>
      <c r="AK13" s="13">
        <f t="shared" si="24"/>
        <v>29</v>
      </c>
      <c r="AL13" s="13">
        <f t="shared" si="24"/>
      </c>
      <c r="AM13" s="13">
        <f t="shared" si="24"/>
        <v>30</v>
      </c>
      <c r="AN13" s="13">
        <f t="shared" si="24"/>
      </c>
      <c r="AO13" s="13">
        <f t="shared" si="24"/>
        <v>31</v>
      </c>
      <c r="AP13" s="13">
        <f t="shared" si="24"/>
      </c>
      <c r="AQ13" s="13">
        <f t="shared" si="24"/>
      </c>
      <c r="AR13" s="13"/>
      <c r="AS13" s="13"/>
      <c r="AT13" s="13">
        <f>IF(AQ13="",IF(COUNT(AO14:AO20)=7,AO13+1,AO13),AQ13)</f>
        <v>32</v>
      </c>
      <c r="AU13" s="13"/>
      <c r="AV13" s="13">
        <f aca="true" t="shared" si="25" ref="AV13:BD13">IF(COUNT(AV14:AV20)&gt;0,AT13+1,"")</f>
        <v>33</v>
      </c>
      <c r="AW13" s="13">
        <f t="shared" si="25"/>
      </c>
      <c r="AX13" s="13">
        <f t="shared" si="25"/>
        <v>34</v>
      </c>
      <c r="AY13" s="13">
        <f t="shared" si="25"/>
      </c>
      <c r="AZ13" s="13">
        <f t="shared" si="25"/>
        <v>35</v>
      </c>
      <c r="BA13" s="13">
        <f t="shared" si="25"/>
      </c>
      <c r="BB13" s="13">
        <f t="shared" si="25"/>
        <v>36</v>
      </c>
      <c r="BC13" s="13">
        <f t="shared" si="25"/>
      </c>
      <c r="BD13" s="13">
        <f t="shared" si="25"/>
      </c>
      <c r="BE13" s="14"/>
      <c r="BF13" s="15"/>
      <c r="BG13" s="16"/>
      <c r="BH13" s="6"/>
      <c r="BI13" s="6"/>
      <c r="BJ13" s="6"/>
      <c r="BK13" s="6"/>
      <c r="BL13" s="6"/>
    </row>
    <row r="14" spans="1:64" ht="12.75">
      <c r="A14" s="36"/>
      <c r="B14" s="36"/>
      <c r="C14" s="17">
        <f aca="true" ca="1" t="shared" si="26" ref="C14:C20">IF(OR(G14=TODAY(),I14=TODAY(),K14=TODAY(),M14=TODAY(),O14=TODAY(),Q14=TODAY(),T14=TODAY(),V14=TODAY(),X14=TODAY(),Z14=TODAY(),AB14=TODAY(),AD14=TODAY(),AG14=TODAY(),AI14=TODAY(),AK14=TODAY(),AM14=TODAY(),AO14=TODAY(),AQ14=TODAY(),AT14=TODAY(),AV14=TODAY(),AX14=TODAY(),AZ14=TODAY(),BB14=TODAY(),BD14=TODAY(),),1,0)</f>
        <v>0</v>
      </c>
      <c r="D14" s="17"/>
      <c r="E14" s="18" t="s">
        <v>0</v>
      </c>
      <c r="F14" s="18"/>
      <c r="G14" s="18">
        <f>IF(WEEKDAY(G12)=WEEKDAY(2),DATE($A$1,MONTH(G12),1),"")</f>
      </c>
      <c r="H14" s="18">
        <f>IF(OR(G14=$B$20,G14=$B$21,G14=$B$22,G14=$B$23,G14=$B$24,G14=$B$25,G14=$B$26,G14=$B$27,G14=$B$28,G14=$B$29,G14=$B$30),1,"")</f>
      </c>
      <c r="I14" s="18">
        <f>N(G20)+1</f>
        <v>38474</v>
      </c>
      <c r="J14" s="18">
        <f>IF(OR(I14=$B$20,I14=$B$21,I14=$B$22,I14=$B$23,I14=$B$24,I14=$B$25,I14=$B$26,I14=$B$27,I14=$B$28,I14=$B$29,I14=$B$30),1,"")</f>
      </c>
      <c r="K14" s="18">
        <f>I20+1</f>
        <v>38481</v>
      </c>
      <c r="L14" s="18">
        <f>IF(OR(K14=$B$20,K14=$B$21,K14=$B$22,K14=$B$23,K14=$B$24,K14=$B$25,K14=$B$26,K14=$B$27,K14=$B$28,K14=$B$29,K14=$B$30),1,"")</f>
      </c>
      <c r="M14" s="18">
        <f>K20+1</f>
        <v>38488</v>
      </c>
      <c r="N14" s="18">
        <f>IF(OR(M14=$B$20,M14=$B$21,M14=$B$22,M14=$B$23,M14=$B$24,M14=$B$25,M14=$B$26,M14=$B$27,M14=$B$28,M14=$B$29,M14=$B$30),1,"")</f>
        <v>1</v>
      </c>
      <c r="O14" s="18">
        <f>IF(DAY(M20+1)&lt;10,"",M20+1)</f>
        <v>38495</v>
      </c>
      <c r="P14" s="18">
        <f>IF(OR(O14=$B$20,O14=$B$21,O14=$B$22,O14=$B$23,O14=$B$24,O14=$B$25,O14=$B$26,O14=$B$27,O14=$B$28,O14=$B$29,O14=$B$30),1,"")</f>
      </c>
      <c r="Q14" s="18">
        <f>IF(DAY(M20+8)&lt;10,"",O20+1)</f>
        <v>38502</v>
      </c>
      <c r="R14" s="18">
        <f>IF(OR(Q14=$B$20,Q14=$B$21,Q14=$B$22,Q14=$B$23,Q14=$B$24,Q14=$B$25,Q14=$B$26,Q14=$B$27,Q14=$B$28,Q14=$B$29,Q14=$B$30),1,"")</f>
      </c>
      <c r="S14" s="18"/>
      <c r="T14" s="18">
        <f>IF(WEEKDAY(T12)=WEEKDAY(2),DATE($A$1,MONTH(T12),1),"")</f>
      </c>
      <c r="U14" s="18">
        <f>IF(OR(T14=$B$20,T14=$B$21,T14=$B$22,T14=$B$23,T14=$B$24,T14=$B$25,T14=$B$26,T14=$B$27,T14=$B$28,T14=$B$29,T14=$B$30),1,"")</f>
      </c>
      <c r="V14" s="18">
        <f>N(T20)+1</f>
        <v>38509</v>
      </c>
      <c r="W14" s="18">
        <f>IF(OR(V14=$B$20,V14=$B$21,V14=$B$22,V14=$B$23,V14=$B$24,V14=$B$25,V14=$B$26,V14=$B$27,V14=$B$28,V14=$B$29,V14=$B$30),1,"")</f>
      </c>
      <c r="X14" s="18">
        <f>V20+1</f>
        <v>38516</v>
      </c>
      <c r="Y14" s="18">
        <f>IF(OR(X14=$B$20,X14=$B$21,X14=$B$22,X14=$B$23,X14=$B$24,X14=$B$25,X14=$B$26,X14=$B$27,X14=$B$28,X14=$B$29,X14=$B$30),1,"")</f>
      </c>
      <c r="Z14" s="18">
        <f>X20+1</f>
        <v>38523</v>
      </c>
      <c r="AA14" s="18">
        <f>IF(OR(Z14=$B$20,Z14=$B$21,Z14=$B$22,Z14=$B$23,Z14=$B$24,Z14=$B$25,Z14=$B$26,Z14=$B$27,Z14=$B$28,Z14=$B$29,Z14=$B$30),1,"")</f>
      </c>
      <c r="AB14" s="18">
        <f>IF(DAY(Z20+1)&lt;10,"",Z20+1)</f>
        <v>38530</v>
      </c>
      <c r="AC14" s="18">
        <f>IF(OR(AB14=$B$20,AB14=$B$21,AB14=$B$22,AB14=$B$23,AB14=$B$24,AB14=$B$25,AB14=$B$26,AB14=$B$27,AB14=$B$28,AB14=$B$29,AB14=$B$30),1,"")</f>
      </c>
      <c r="AD14" s="18">
        <f>IF(DAY(Z20+8)&lt;10,"",AB20+1)</f>
      </c>
      <c r="AE14" s="18">
        <f>IF(OR(AD14=$B$20,AD14=$B$21,AD14=$B$22,AD14=$B$23,AD14=$B$24,AD14=$B$25,AD14=$B$26,AD14=$B$27,AD14=$B$28,AD14=$B$29,AD14=$B$30),1,"")</f>
      </c>
      <c r="AF14" s="18"/>
      <c r="AG14" s="18">
        <f>IF(WEEKDAY(AG12)=WEEKDAY(2),DATE($A$1,MONTH(AG12),1),"")</f>
      </c>
      <c r="AH14" s="18"/>
      <c r="AI14" s="18">
        <f>N(AG20)+1</f>
        <v>38537</v>
      </c>
      <c r="AJ14" s="18"/>
      <c r="AK14" s="18">
        <f>AI20+1</f>
        <v>38544</v>
      </c>
      <c r="AL14" s="18"/>
      <c r="AM14" s="18">
        <f>AK20+1</f>
        <v>38551</v>
      </c>
      <c r="AN14" s="18"/>
      <c r="AO14" s="18">
        <f>IF(DAY(AM20+1)&lt;10,"",AM20+1)</f>
        <v>38558</v>
      </c>
      <c r="AP14" s="18"/>
      <c r="AQ14" s="18">
        <f>IF(DAY(AM20+8)&lt;10,"",AO20+1)</f>
      </c>
      <c r="AR14" s="18"/>
      <c r="AS14" s="18"/>
      <c r="AT14" s="18">
        <f>IF(WEEKDAY(AT12)=WEEKDAY(2),DATE($A$1,MONTH(AT12),1),"")</f>
        <v>38565</v>
      </c>
      <c r="AU14" s="18"/>
      <c r="AV14" s="18">
        <f>N(AT20)+1</f>
        <v>38572</v>
      </c>
      <c r="AW14" s="18"/>
      <c r="AX14" s="18">
        <f>AV20+1</f>
        <v>38579</v>
      </c>
      <c r="AY14" s="18"/>
      <c r="AZ14" s="18">
        <f>AX20+1</f>
        <v>38586</v>
      </c>
      <c r="BA14" s="18"/>
      <c r="BB14" s="18">
        <f>IF(DAY(AZ20+1)&lt;10,"",AZ20+1)</f>
        <v>38593</v>
      </c>
      <c r="BC14" s="18"/>
      <c r="BD14" s="18">
        <f>IF(DAY(AZ20+8)&lt;10,"",BB20+1)</f>
      </c>
      <c r="BE14" s="4"/>
      <c r="BF14" s="3"/>
      <c r="BG14" s="3"/>
      <c r="BH14" s="3"/>
      <c r="BI14" s="3"/>
      <c r="BJ14" s="3"/>
      <c r="BK14" s="3"/>
      <c r="BL14" s="3"/>
    </row>
    <row r="15" spans="1:64" ht="12.75">
      <c r="A15" s="36"/>
      <c r="B15" s="36"/>
      <c r="C15" s="17">
        <f ca="1" t="shared" si="26"/>
        <v>0</v>
      </c>
      <c r="D15" s="17"/>
      <c r="E15" s="18" t="s">
        <v>1</v>
      </c>
      <c r="F15" s="18"/>
      <c r="G15" s="18">
        <f>IF(WEEKDAY(G12)=WEEKDAY(3),DATE($A$1,MONTH(G12),1),IF(G14="","",G14+1))</f>
      </c>
      <c r="H15" s="18">
        <f aca="true" t="shared" si="27" ref="H15:H20">IF(OR(G15=$B$20,G15=$B$21,G15=$B$22,G15=$B$23,G15=$B$24,G15=$B$25,G15=$B$26,G15=$B$27,G15=$B$28,G15=$B$29,G15=$B$30),1,"")</f>
      </c>
      <c r="I15" s="18">
        <f aca="true" t="shared" si="28" ref="I15:M20">I14+1</f>
        <v>38475</v>
      </c>
      <c r="J15" s="18">
        <f aca="true" t="shared" si="29" ref="J15:J20">IF(OR(I15=$B$20,I15=$B$21,I15=$B$22,I15=$B$23,I15=$B$24,I15=$B$25,I15=$B$26,I15=$B$27,I15=$B$28,I15=$B$29,I15=$B$30),1,"")</f>
      </c>
      <c r="K15" s="18">
        <f t="shared" si="28"/>
        <v>38482</v>
      </c>
      <c r="L15" s="18">
        <f aca="true" t="shared" si="30" ref="L15:L20">IF(OR(K15=$B$20,K15=$B$21,K15=$B$22,K15=$B$23,K15=$B$24,K15=$B$25,K15=$B$26,K15=$B$27,K15=$B$28,K15=$B$29,K15=$B$30),1,"")</f>
      </c>
      <c r="M15" s="18">
        <f t="shared" si="28"/>
        <v>38489</v>
      </c>
      <c r="N15" s="18">
        <f aca="true" t="shared" si="31" ref="N15:N20">IF(OR(M15=$B$20,M15=$B$21,M15=$B$22,M15=$B$23,M15=$B$24,M15=$B$25,M15=$B$26,M15=$B$27,M15=$B$28,M15=$B$29,M15=$B$30),1,"")</f>
      </c>
      <c r="O15" s="18">
        <f>IF(DAY(M20+2)&lt;10,"",O14+1)</f>
        <v>38496</v>
      </c>
      <c r="P15" s="18">
        <f aca="true" t="shared" si="32" ref="P15:P20">IF(OR(O15=$B$20,O15=$B$21,O15=$B$22,O15=$B$23,O15=$B$24,O15=$B$25,O15=$B$26,O15=$B$27,O15=$B$28,O15=$B$29,O15=$B$30),1,"")</f>
      </c>
      <c r="Q15" s="18">
        <f>IF(DAY(M20+9)&lt;10,"",Q14+1)</f>
        <v>38503</v>
      </c>
      <c r="R15" s="18">
        <f aca="true" t="shared" si="33" ref="R15:R20">IF(OR(Q15=$B$20,Q15=$B$21,Q15=$B$22,Q15=$B$23,Q15=$B$24,Q15=$B$25,Q15=$B$26,Q15=$B$27,Q15=$B$28,Q15=$B$29,Q15=$B$30),1,"")</f>
      </c>
      <c r="S15" s="18"/>
      <c r="T15" s="18">
        <f>IF(WEEKDAY(T12)=WEEKDAY(3),DATE($A$1,MONTH(T12),1),IF(T14="","",T14+1))</f>
      </c>
      <c r="U15" s="18">
        <f aca="true" t="shared" si="34" ref="U15:U20">IF(OR(T15=$B$20,T15=$B$21,T15=$B$22,T15=$B$23,T15=$B$24,T15=$B$25,T15=$B$26,T15=$B$27,T15=$B$28,T15=$B$29,T15=$B$30),1,"")</f>
      </c>
      <c r="V15" s="18">
        <f aca="true" t="shared" si="35" ref="V15:Z20">V14+1</f>
        <v>38510</v>
      </c>
      <c r="W15" s="18">
        <f aca="true" t="shared" si="36" ref="W15:W20">IF(OR(V15=$B$20,V15=$B$21,V15=$B$22,V15=$B$23,V15=$B$24,V15=$B$25,V15=$B$26,V15=$B$27,V15=$B$28,V15=$B$29,V15=$B$30),1,"")</f>
      </c>
      <c r="X15" s="18">
        <f t="shared" si="35"/>
        <v>38517</v>
      </c>
      <c r="Y15" s="18">
        <f aca="true" t="shared" si="37" ref="Y15:Y20">IF(OR(X15=$B$20,X15=$B$21,X15=$B$22,X15=$B$23,X15=$B$24,X15=$B$25,X15=$B$26,X15=$B$27,X15=$B$28,X15=$B$29,X15=$B$30),1,"")</f>
      </c>
      <c r="Z15" s="18">
        <f t="shared" si="35"/>
        <v>38524</v>
      </c>
      <c r="AA15" s="18">
        <f aca="true" t="shared" si="38" ref="AA15:AA20">IF(OR(Z15=$B$20,Z15=$B$21,Z15=$B$22,Z15=$B$23,Z15=$B$24,Z15=$B$25,Z15=$B$26,Z15=$B$27,Z15=$B$28,Z15=$B$29,Z15=$B$30),1,"")</f>
      </c>
      <c r="AB15" s="18">
        <f>IF(DAY(Z20+2)&lt;10,"",AB14+1)</f>
        <v>38531</v>
      </c>
      <c r="AC15" s="18">
        <f aca="true" t="shared" si="39" ref="AC15:AC20">IF(OR(AB15=$B$20,AB15=$B$21,AB15=$B$22,AB15=$B$23,AB15=$B$24,AB15=$B$25,AB15=$B$26,AB15=$B$27,AB15=$B$28,AB15=$B$29,AB15=$B$30),1,"")</f>
      </c>
      <c r="AD15" s="18">
        <f>IF(DAY(Z20+9)&lt;10,"",AD14+1)</f>
      </c>
      <c r="AE15" s="18">
        <f aca="true" t="shared" si="40" ref="AE15:AE20">IF(OR(AD15=$B$20,AD15=$B$21,AD15=$B$22,AD15=$B$23,AD15=$B$24,AD15=$B$25,AD15=$B$26,AD15=$B$27,AD15=$B$28,AD15=$B$29,AD15=$B$30),1,"")</f>
      </c>
      <c r="AF15" s="18"/>
      <c r="AG15" s="18">
        <f>IF(WEEKDAY(AG12)=WEEKDAY(3),DATE($A$1,MONTH(AG12),1),IF(AG14="","",AG14+1))</f>
      </c>
      <c r="AH15" s="18"/>
      <c r="AI15" s="18">
        <f aca="true" t="shared" si="41" ref="AI15:AM20">AI14+1</f>
        <v>38538</v>
      </c>
      <c r="AJ15" s="18"/>
      <c r="AK15" s="18">
        <f t="shared" si="41"/>
        <v>38545</v>
      </c>
      <c r="AL15" s="18"/>
      <c r="AM15" s="18">
        <f t="shared" si="41"/>
        <v>38552</v>
      </c>
      <c r="AN15" s="18"/>
      <c r="AO15" s="18">
        <f>IF(DAY(AM20+2)&lt;10,"",AO14+1)</f>
        <v>38559</v>
      </c>
      <c r="AP15" s="18"/>
      <c r="AQ15" s="18">
        <f>IF(DAY(AM20+9)&lt;10,"",AQ14+1)</f>
      </c>
      <c r="AR15" s="18"/>
      <c r="AS15" s="18"/>
      <c r="AT15" s="18">
        <f>IF(WEEKDAY(AT12)=WEEKDAY(3),DATE($A$1,MONTH(AT12),1),IF(AT14="","",AT14+1))</f>
        <v>38566</v>
      </c>
      <c r="AU15" s="18"/>
      <c r="AV15" s="18">
        <f aca="true" t="shared" si="42" ref="AV15:AZ20">AV14+1</f>
        <v>38573</v>
      </c>
      <c r="AW15" s="18"/>
      <c r="AX15" s="18">
        <f t="shared" si="42"/>
        <v>38580</v>
      </c>
      <c r="AY15" s="18"/>
      <c r="AZ15" s="18">
        <f t="shared" si="42"/>
        <v>38587</v>
      </c>
      <c r="BA15" s="18"/>
      <c r="BB15" s="18">
        <f>IF(DAY(AZ20+2)&lt;10,"",BB14+1)</f>
        <v>38594</v>
      </c>
      <c r="BC15" s="18"/>
      <c r="BD15" s="18">
        <f>IF(DAY(AZ20+9)&lt;10,"",BD14+1)</f>
      </c>
      <c r="BE15" s="4"/>
      <c r="BF15" s="30"/>
      <c r="BG15" s="3"/>
      <c r="BH15" s="3"/>
      <c r="BI15" s="3"/>
      <c r="BJ15" s="3"/>
      <c r="BK15" s="3"/>
      <c r="BL15" s="3"/>
    </row>
    <row r="16" spans="1:64" ht="12.75">
      <c r="A16" s="36"/>
      <c r="B16" s="36"/>
      <c r="C16" s="17">
        <f ca="1" t="shared" si="26"/>
        <v>0</v>
      </c>
      <c r="D16" s="17"/>
      <c r="E16" s="18" t="s">
        <v>2</v>
      </c>
      <c r="F16" s="18"/>
      <c r="G16" s="18">
        <f>IF(WEEKDAY(G12)=WEEKDAY(4),DATE($A$1,MONTH(G12),1),IF(G15="","",G15+1))</f>
      </c>
      <c r="H16" s="18">
        <f t="shared" si="27"/>
      </c>
      <c r="I16" s="18">
        <f t="shared" si="28"/>
        <v>38476</v>
      </c>
      <c r="J16" s="18">
        <f t="shared" si="29"/>
      </c>
      <c r="K16" s="18">
        <f t="shared" si="28"/>
        <v>38483</v>
      </c>
      <c r="L16" s="18">
        <f t="shared" si="30"/>
      </c>
      <c r="M16" s="18">
        <f t="shared" si="28"/>
        <v>38490</v>
      </c>
      <c r="N16" s="18">
        <f t="shared" si="31"/>
      </c>
      <c r="O16" s="18">
        <f>IF(DAY(M20+3)&lt;10,"",O15+1)</f>
        <v>38497</v>
      </c>
      <c r="P16" s="18">
        <f t="shared" si="32"/>
      </c>
      <c r="Q16" s="18"/>
      <c r="R16" s="18">
        <f t="shared" si="33"/>
      </c>
      <c r="S16" s="18"/>
      <c r="T16" s="18">
        <f>IF(WEEKDAY(T12)=WEEKDAY(4),DATE($A$1,MONTH(T12),1),IF(T15="","",T15+1))</f>
        <v>38504</v>
      </c>
      <c r="U16" s="18">
        <f t="shared" si="34"/>
      </c>
      <c r="V16" s="18">
        <f t="shared" si="35"/>
        <v>38511</v>
      </c>
      <c r="W16" s="18">
        <f t="shared" si="36"/>
      </c>
      <c r="X16" s="18">
        <f t="shared" si="35"/>
        <v>38518</v>
      </c>
      <c r="Y16" s="18">
        <f t="shared" si="37"/>
      </c>
      <c r="Z16" s="18">
        <f t="shared" si="35"/>
        <v>38525</v>
      </c>
      <c r="AA16" s="18">
        <f t="shared" si="38"/>
      </c>
      <c r="AB16" s="18">
        <f>IF(DAY(Z20+3)&lt;10,"",AB15+1)</f>
        <v>38532</v>
      </c>
      <c r="AC16" s="18">
        <f t="shared" si="39"/>
      </c>
      <c r="AD16" s="18"/>
      <c r="AE16" s="18">
        <f t="shared" si="40"/>
      </c>
      <c r="AF16" s="18"/>
      <c r="AG16" s="18">
        <f>IF(WEEKDAY(AG12)=WEEKDAY(4),DATE($A$1,MONTH(AG12),1),IF(AG15="","",AG15+1))</f>
      </c>
      <c r="AH16" s="18"/>
      <c r="AI16" s="18">
        <f t="shared" si="41"/>
        <v>38539</v>
      </c>
      <c r="AJ16" s="18"/>
      <c r="AK16" s="18">
        <f t="shared" si="41"/>
        <v>38546</v>
      </c>
      <c r="AL16" s="18"/>
      <c r="AM16" s="18">
        <f t="shared" si="41"/>
        <v>38553</v>
      </c>
      <c r="AN16" s="18"/>
      <c r="AO16" s="18">
        <f>IF(DAY(AM20+3)&lt;10,"",AO15+1)</f>
        <v>38560</v>
      </c>
      <c r="AP16" s="18"/>
      <c r="AQ16" s="18"/>
      <c r="AR16" s="18"/>
      <c r="AS16" s="18"/>
      <c r="AT16" s="18">
        <f>IF(WEEKDAY(AT12)=WEEKDAY(4),DATE($A$1,MONTH(AT12),1),IF(AT15="","",AT15+1))</f>
        <v>38567</v>
      </c>
      <c r="AU16" s="18"/>
      <c r="AV16" s="18">
        <f t="shared" si="42"/>
        <v>38574</v>
      </c>
      <c r="AW16" s="18"/>
      <c r="AX16" s="18">
        <f t="shared" si="42"/>
        <v>38581</v>
      </c>
      <c r="AY16" s="18"/>
      <c r="AZ16" s="18">
        <f t="shared" si="42"/>
        <v>38588</v>
      </c>
      <c r="BA16" s="18"/>
      <c r="BB16" s="18">
        <f>IF(DAY(AZ20+3)&lt;10,"",BB15+1)</f>
        <v>38595</v>
      </c>
      <c r="BC16" s="18"/>
      <c r="BD16" s="18"/>
      <c r="BE16" s="4"/>
      <c r="BF16" s="3"/>
      <c r="BG16" s="3"/>
      <c r="BH16" s="3"/>
      <c r="BI16" s="3"/>
      <c r="BJ16" s="3"/>
      <c r="BK16" s="3"/>
      <c r="BL16" s="3"/>
    </row>
    <row r="17" spans="1:64" ht="12.75">
      <c r="A17" s="36"/>
      <c r="B17" s="36"/>
      <c r="C17" s="17">
        <f ca="1" t="shared" si="26"/>
        <v>0</v>
      </c>
      <c r="D17" s="17"/>
      <c r="E17" s="18" t="s">
        <v>3</v>
      </c>
      <c r="F17" s="18"/>
      <c r="G17" s="18">
        <f>IF(WEEKDAY(G12)=WEEKDAY(5),DATE($A$1,MONTH(G12),1),IF(G16="","",G16+1))</f>
      </c>
      <c r="H17" s="18">
        <f t="shared" si="27"/>
      </c>
      <c r="I17" s="18">
        <f t="shared" si="28"/>
        <v>38477</v>
      </c>
      <c r="J17" s="18">
        <f t="shared" si="29"/>
        <v>1</v>
      </c>
      <c r="K17" s="18">
        <f t="shared" si="28"/>
        <v>38484</v>
      </c>
      <c r="L17" s="18">
        <f t="shared" si="30"/>
      </c>
      <c r="M17" s="18">
        <f t="shared" si="28"/>
        <v>38491</v>
      </c>
      <c r="N17" s="18">
        <f t="shared" si="31"/>
      </c>
      <c r="O17" s="18">
        <f>IF(DAY(M20+4)&lt;10,"",O16+1)</f>
        <v>38498</v>
      </c>
      <c r="P17" s="18">
        <f t="shared" si="32"/>
      </c>
      <c r="Q17" s="18"/>
      <c r="R17" s="18">
        <f t="shared" si="33"/>
      </c>
      <c r="S17" s="18"/>
      <c r="T17" s="18">
        <f>IF(WEEKDAY(T12)=WEEKDAY(5),DATE($A$1,MONTH(T12),1),IF(T16="","",T16+1))</f>
        <v>38505</v>
      </c>
      <c r="U17" s="18">
        <f t="shared" si="34"/>
      </c>
      <c r="V17" s="18">
        <f t="shared" si="35"/>
        <v>38512</v>
      </c>
      <c r="W17" s="18">
        <f t="shared" si="36"/>
      </c>
      <c r="X17" s="18">
        <f t="shared" si="35"/>
        <v>38519</v>
      </c>
      <c r="Y17" s="18">
        <f t="shared" si="37"/>
      </c>
      <c r="Z17" s="18">
        <f t="shared" si="35"/>
        <v>38526</v>
      </c>
      <c r="AA17" s="18">
        <f t="shared" si="38"/>
      </c>
      <c r="AB17" s="18">
        <f>IF(DAY(Z20+4)&lt;10,"",AB16+1)</f>
        <v>38533</v>
      </c>
      <c r="AC17" s="18">
        <f t="shared" si="39"/>
      </c>
      <c r="AD17" s="18"/>
      <c r="AE17" s="18">
        <f t="shared" si="40"/>
      </c>
      <c r="AF17" s="18"/>
      <c r="AG17" s="18">
        <f>IF(WEEKDAY(AG12)=WEEKDAY(5),DATE($A$1,MONTH(AG12),1),IF(AG16="","",AG16+1))</f>
      </c>
      <c r="AH17" s="18"/>
      <c r="AI17" s="18">
        <f t="shared" si="41"/>
        <v>38540</v>
      </c>
      <c r="AJ17" s="18"/>
      <c r="AK17" s="18">
        <f t="shared" si="41"/>
        <v>38547</v>
      </c>
      <c r="AL17" s="18"/>
      <c r="AM17" s="18">
        <f t="shared" si="41"/>
        <v>38554</v>
      </c>
      <c r="AN17" s="18"/>
      <c r="AO17" s="18">
        <f>IF(DAY(AM20+4)&lt;10,"",AO16+1)</f>
        <v>38561</v>
      </c>
      <c r="AP17" s="18"/>
      <c r="AQ17" s="18"/>
      <c r="AR17" s="18"/>
      <c r="AS17" s="18"/>
      <c r="AT17" s="18">
        <f>IF(WEEKDAY(AT12)=WEEKDAY(5),DATE($A$1,MONTH(AT12),1),IF(AT16="","",AT16+1))</f>
        <v>38568</v>
      </c>
      <c r="AU17" s="18"/>
      <c r="AV17" s="18">
        <f t="shared" si="42"/>
        <v>38575</v>
      </c>
      <c r="AW17" s="18"/>
      <c r="AX17" s="18">
        <f t="shared" si="42"/>
        <v>38582</v>
      </c>
      <c r="AY17" s="18"/>
      <c r="AZ17" s="18">
        <f t="shared" si="42"/>
        <v>38589</v>
      </c>
      <c r="BA17" s="18"/>
      <c r="BB17" s="18">
        <f>IF(DAY(AZ20+4)&lt;10,"",BB16+1)</f>
      </c>
      <c r="BC17" s="18"/>
      <c r="BD17" s="18"/>
      <c r="BE17" s="4"/>
      <c r="BF17" s="31"/>
      <c r="BG17" s="3"/>
      <c r="BH17" s="3"/>
      <c r="BI17" s="3"/>
      <c r="BJ17" s="3"/>
      <c r="BK17" s="3"/>
      <c r="BL17" s="3"/>
    </row>
    <row r="18" spans="1:64" ht="12.75">
      <c r="A18" s="36"/>
      <c r="B18" s="36"/>
      <c r="C18" s="17">
        <f ca="1" t="shared" si="26"/>
        <v>0</v>
      </c>
      <c r="D18" s="17"/>
      <c r="E18" s="18" t="s">
        <v>4</v>
      </c>
      <c r="F18" s="18"/>
      <c r="G18" s="18">
        <f>IF(WEEKDAY(G12)=WEEKDAY(6),DATE($A$1,MONTH(G12),1),IF(G17="","",G17+1))</f>
      </c>
      <c r="H18" s="18">
        <f t="shared" si="27"/>
      </c>
      <c r="I18" s="18">
        <f t="shared" si="28"/>
        <v>38478</v>
      </c>
      <c r="J18" s="18">
        <f t="shared" si="29"/>
      </c>
      <c r="K18" s="18">
        <f t="shared" si="28"/>
        <v>38485</v>
      </c>
      <c r="L18" s="18">
        <f t="shared" si="30"/>
      </c>
      <c r="M18" s="18">
        <f t="shared" si="28"/>
        <v>38492</v>
      </c>
      <c r="N18" s="18">
        <f t="shared" si="31"/>
      </c>
      <c r="O18" s="18">
        <f>IF(DAY(M20+5)&lt;10,"",O17+1)</f>
        <v>38499</v>
      </c>
      <c r="P18" s="18">
        <f t="shared" si="32"/>
      </c>
      <c r="Q18" s="18"/>
      <c r="R18" s="18">
        <f t="shared" si="33"/>
      </c>
      <c r="S18" s="18"/>
      <c r="T18" s="18">
        <f>IF(WEEKDAY(T12)=WEEKDAY(6),DATE($A$1,MONTH(T12),1),IF(T17="","",T17+1))</f>
        <v>38506</v>
      </c>
      <c r="U18" s="18">
        <f t="shared" si="34"/>
      </c>
      <c r="V18" s="18">
        <f t="shared" si="35"/>
        <v>38513</v>
      </c>
      <c r="W18" s="18">
        <f t="shared" si="36"/>
      </c>
      <c r="X18" s="18">
        <f t="shared" si="35"/>
        <v>38520</v>
      </c>
      <c r="Y18" s="18">
        <f t="shared" si="37"/>
      </c>
      <c r="Z18" s="18">
        <f t="shared" si="35"/>
        <v>38527</v>
      </c>
      <c r="AA18" s="18">
        <f t="shared" si="38"/>
      </c>
      <c r="AB18" s="18">
        <f>IF(DAY(Z20+5)&lt;10,"",AB17+1)</f>
      </c>
      <c r="AC18" s="18">
        <f t="shared" si="39"/>
      </c>
      <c r="AD18" s="18"/>
      <c r="AE18" s="18">
        <f t="shared" si="40"/>
      </c>
      <c r="AF18" s="18"/>
      <c r="AG18" s="18">
        <f>IF(WEEKDAY(AG12)=WEEKDAY(6),DATE($A$1,MONTH(AG12),1),IF(AG17="","",AG17+1))</f>
        <v>38534</v>
      </c>
      <c r="AH18" s="18"/>
      <c r="AI18" s="18">
        <f t="shared" si="41"/>
        <v>38541</v>
      </c>
      <c r="AJ18" s="18"/>
      <c r="AK18" s="18">
        <f t="shared" si="41"/>
        <v>38548</v>
      </c>
      <c r="AL18" s="18"/>
      <c r="AM18" s="18">
        <f t="shared" si="41"/>
        <v>38555</v>
      </c>
      <c r="AN18" s="18"/>
      <c r="AO18" s="18">
        <f>IF(DAY(AM20+5)&lt;10,"",AO17+1)</f>
        <v>38562</v>
      </c>
      <c r="AP18" s="18"/>
      <c r="AQ18" s="18"/>
      <c r="AR18" s="18"/>
      <c r="AS18" s="18"/>
      <c r="AT18" s="18">
        <f>IF(WEEKDAY(AT12)=WEEKDAY(6),DATE($A$1,MONTH(AT12),1),IF(AT17="","",AT17+1))</f>
        <v>38569</v>
      </c>
      <c r="AU18" s="18"/>
      <c r="AV18" s="18">
        <f t="shared" si="42"/>
        <v>38576</v>
      </c>
      <c r="AW18" s="18"/>
      <c r="AX18" s="18">
        <f t="shared" si="42"/>
        <v>38583</v>
      </c>
      <c r="AY18" s="18"/>
      <c r="AZ18" s="18">
        <f t="shared" si="42"/>
        <v>38590</v>
      </c>
      <c r="BA18" s="18"/>
      <c r="BB18" s="18">
        <f>IF(DAY(AZ20+5)&lt;10,"",BB17+1)</f>
      </c>
      <c r="BC18" s="18"/>
      <c r="BD18" s="18"/>
      <c r="BE18" s="4"/>
      <c r="BF18" s="3"/>
      <c r="BG18" s="3"/>
      <c r="BH18" s="3"/>
      <c r="BI18" s="3"/>
      <c r="BJ18" s="3"/>
      <c r="BK18" s="3"/>
      <c r="BL18" s="3"/>
    </row>
    <row r="19" spans="1:64" s="25" customFormat="1" ht="12.75">
      <c r="A19" s="36"/>
      <c r="B19" s="36"/>
      <c r="C19" s="17">
        <f ca="1" t="shared" si="26"/>
        <v>0</v>
      </c>
      <c r="D19" s="17"/>
      <c r="E19" s="23" t="s">
        <v>5</v>
      </c>
      <c r="F19" s="23"/>
      <c r="G19" s="23">
        <f>IF(WEEKDAY(G12)=WEEKDAY(7),DATE($A$1,MONTH(G12),1),IF(G18="","",G18+1))</f>
      </c>
      <c r="H19" s="18">
        <f t="shared" si="27"/>
      </c>
      <c r="I19" s="23">
        <f t="shared" si="28"/>
        <v>38479</v>
      </c>
      <c r="J19" s="18">
        <f t="shared" si="29"/>
      </c>
      <c r="K19" s="23">
        <f t="shared" si="28"/>
        <v>38486</v>
      </c>
      <c r="L19" s="18">
        <f t="shared" si="30"/>
      </c>
      <c r="M19" s="23">
        <f t="shared" si="28"/>
        <v>38493</v>
      </c>
      <c r="N19" s="18">
        <f t="shared" si="31"/>
      </c>
      <c r="O19" s="23">
        <f>IF(DAY(M20+6)&lt;10,"",O18+1)</f>
        <v>38500</v>
      </c>
      <c r="P19" s="18">
        <f t="shared" si="32"/>
      </c>
      <c r="Q19" s="23"/>
      <c r="R19" s="18">
        <f t="shared" si="33"/>
      </c>
      <c r="S19" s="18"/>
      <c r="T19" s="23">
        <f>IF(WEEKDAY(T12)=WEEKDAY(7),DATE($A$1,MONTH(T12),1),IF(T18="","",T18+1))</f>
        <v>38507</v>
      </c>
      <c r="U19" s="18">
        <f t="shared" si="34"/>
      </c>
      <c r="V19" s="23">
        <f t="shared" si="35"/>
        <v>38514</v>
      </c>
      <c r="W19" s="18">
        <f t="shared" si="36"/>
      </c>
      <c r="X19" s="23">
        <f t="shared" si="35"/>
        <v>38521</v>
      </c>
      <c r="Y19" s="18">
        <f t="shared" si="37"/>
      </c>
      <c r="Z19" s="23">
        <f t="shared" si="35"/>
        <v>38528</v>
      </c>
      <c r="AA19" s="18">
        <f t="shared" si="38"/>
      </c>
      <c r="AB19" s="23">
        <f>IF(DAY(Z20+6)&lt;10,"",AB18+1)</f>
      </c>
      <c r="AC19" s="18">
        <f t="shared" si="39"/>
      </c>
      <c r="AD19" s="23"/>
      <c r="AE19" s="18">
        <f t="shared" si="40"/>
      </c>
      <c r="AF19" s="18"/>
      <c r="AG19" s="23">
        <f>IF(WEEKDAY(AG12)=WEEKDAY(7),DATE($A$1,MONTH(AG12),1),IF(AG18="","",AG18+1))</f>
        <v>38535</v>
      </c>
      <c r="AH19" s="23"/>
      <c r="AI19" s="23">
        <f t="shared" si="41"/>
        <v>38542</v>
      </c>
      <c r="AJ19" s="23"/>
      <c r="AK19" s="23">
        <f t="shared" si="41"/>
        <v>38549</v>
      </c>
      <c r="AL19" s="23"/>
      <c r="AM19" s="23">
        <f t="shared" si="41"/>
        <v>38556</v>
      </c>
      <c r="AN19" s="23"/>
      <c r="AO19" s="23">
        <f>IF(DAY(AM20+6)&lt;10,"",AO18+1)</f>
        <v>38563</v>
      </c>
      <c r="AP19" s="23"/>
      <c r="AQ19" s="23"/>
      <c r="AR19" s="23"/>
      <c r="AS19" s="23"/>
      <c r="AT19" s="23">
        <f>IF(WEEKDAY(AT12)=WEEKDAY(7),DATE($A$1,MONTH(AT12),1),IF(AT18="","",AT18+1))</f>
        <v>38570</v>
      </c>
      <c r="AU19" s="23"/>
      <c r="AV19" s="23">
        <f t="shared" si="42"/>
        <v>38577</v>
      </c>
      <c r="AW19" s="23"/>
      <c r="AX19" s="23">
        <f t="shared" si="42"/>
        <v>38584</v>
      </c>
      <c r="AY19" s="23"/>
      <c r="AZ19" s="23">
        <f t="shared" si="42"/>
        <v>38591</v>
      </c>
      <c r="BA19" s="23"/>
      <c r="BB19" s="23">
        <f>IF(DAY(AZ20+6)&lt;10,"",BB18+1)</f>
      </c>
      <c r="BC19" s="23"/>
      <c r="BD19" s="23"/>
      <c r="BE19" s="23"/>
      <c r="BF19" s="24"/>
      <c r="BG19" s="24"/>
      <c r="BH19" s="24"/>
      <c r="BI19" s="24"/>
      <c r="BJ19" s="24"/>
      <c r="BK19" s="24"/>
      <c r="BL19" s="24"/>
    </row>
    <row r="20" spans="1:64" s="28" customFormat="1" ht="12.75">
      <c r="A20" s="32" t="s">
        <v>7</v>
      </c>
      <c r="B20" s="33">
        <f>DATE($A$1,1,1)</f>
        <v>38353</v>
      </c>
      <c r="C20" s="17">
        <f ca="1" t="shared" si="26"/>
        <v>0</v>
      </c>
      <c r="D20" s="17"/>
      <c r="E20" s="26" t="s">
        <v>6</v>
      </c>
      <c r="F20" s="26"/>
      <c r="G20" s="26">
        <f>IF(WEEKDAY(G12)=WEEKDAY(8),DATE($A$1,MONTH(G12),1),IF(G19="","",G19+1))</f>
        <v>38473</v>
      </c>
      <c r="H20" s="18">
        <f t="shared" si="27"/>
        <v>1</v>
      </c>
      <c r="I20" s="26">
        <f t="shared" si="28"/>
        <v>38480</v>
      </c>
      <c r="J20" s="18">
        <f t="shared" si="29"/>
      </c>
      <c r="K20" s="26">
        <f t="shared" si="28"/>
        <v>38487</v>
      </c>
      <c r="L20" s="18">
        <f t="shared" si="30"/>
      </c>
      <c r="M20" s="26">
        <f t="shared" si="28"/>
        <v>38494</v>
      </c>
      <c r="N20" s="18">
        <f t="shared" si="31"/>
      </c>
      <c r="O20" s="26">
        <f>IF(DAY(M20+7)&lt;10,"",O19+1)</f>
        <v>38501</v>
      </c>
      <c r="P20" s="18">
        <f t="shared" si="32"/>
      </c>
      <c r="Q20" s="26"/>
      <c r="R20" s="18">
        <f t="shared" si="33"/>
      </c>
      <c r="S20" s="18"/>
      <c r="T20" s="26">
        <f>IF(WEEKDAY(T12)=WEEKDAY(8),DATE($A$1,MONTH(T12),1),IF(T19="","",T19+1))</f>
        <v>38508</v>
      </c>
      <c r="U20" s="18">
        <f t="shared" si="34"/>
      </c>
      <c r="V20" s="26">
        <f t="shared" si="35"/>
        <v>38515</v>
      </c>
      <c r="W20" s="18">
        <f t="shared" si="36"/>
      </c>
      <c r="X20" s="26">
        <f t="shared" si="35"/>
        <v>38522</v>
      </c>
      <c r="Y20" s="18">
        <f t="shared" si="37"/>
      </c>
      <c r="Z20" s="26">
        <f t="shared" si="35"/>
        <v>38529</v>
      </c>
      <c r="AA20" s="18">
        <f t="shared" si="38"/>
      </c>
      <c r="AB20" s="26">
        <f>IF(DAY(Z20+7)&lt;10,"",AB19+1)</f>
      </c>
      <c r="AC20" s="18">
        <f t="shared" si="39"/>
      </c>
      <c r="AD20" s="26"/>
      <c r="AE20" s="18">
        <f t="shared" si="40"/>
      </c>
      <c r="AF20" s="18"/>
      <c r="AG20" s="26">
        <f>IF(WEEKDAY(AG12)=WEEKDAY(8),DATE($A$1,MONTH(AG12),1),IF(AG19="","",AG19+1))</f>
        <v>38536</v>
      </c>
      <c r="AH20" s="26"/>
      <c r="AI20" s="26">
        <f t="shared" si="41"/>
        <v>38543</v>
      </c>
      <c r="AJ20" s="26"/>
      <c r="AK20" s="26">
        <f t="shared" si="41"/>
        <v>38550</v>
      </c>
      <c r="AL20" s="26"/>
      <c r="AM20" s="26">
        <f t="shared" si="41"/>
        <v>38557</v>
      </c>
      <c r="AN20" s="26"/>
      <c r="AO20" s="26">
        <f>IF(DAY(AM20+7)&lt;10,"",AO19+1)</f>
        <v>38564</v>
      </c>
      <c r="AP20" s="26"/>
      <c r="AQ20" s="26"/>
      <c r="AR20" s="26"/>
      <c r="AS20" s="26"/>
      <c r="AT20" s="26">
        <f>IF(WEEKDAY(AT12)=WEEKDAY(8),DATE($A$1,MONTH(AT12),1),IF(AT19="","",AT19+1))</f>
        <v>38571</v>
      </c>
      <c r="AU20" s="26"/>
      <c r="AV20" s="26">
        <f t="shared" si="42"/>
        <v>38578</v>
      </c>
      <c r="AW20" s="26"/>
      <c r="AX20" s="26">
        <f t="shared" si="42"/>
        <v>38585</v>
      </c>
      <c r="AY20" s="26"/>
      <c r="AZ20" s="26">
        <f t="shared" si="42"/>
        <v>38592</v>
      </c>
      <c r="BA20" s="26"/>
      <c r="BB20" s="26">
        <f>IF(DAY(AZ20+7)&lt;10,"",BB19+1)</f>
      </c>
      <c r="BC20" s="26"/>
      <c r="BD20" s="26"/>
      <c r="BE20" s="26"/>
      <c r="BF20" s="27"/>
      <c r="BG20" s="27"/>
      <c r="BH20" s="27"/>
      <c r="BI20" s="27"/>
      <c r="BJ20" s="27"/>
      <c r="BK20" s="27"/>
      <c r="BL20" s="27"/>
    </row>
    <row r="21" spans="1:64" ht="12.75">
      <c r="A21" s="32" t="s">
        <v>8</v>
      </c>
      <c r="B21" s="33">
        <f>B22-3</f>
        <v>38436</v>
      </c>
      <c r="C21" s="17"/>
      <c r="D21" s="17"/>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3"/>
      <c r="BG21" s="3"/>
      <c r="BH21" s="3"/>
      <c r="BI21" s="3"/>
      <c r="BJ21" s="3"/>
      <c r="BK21" s="3"/>
      <c r="BL21" s="3"/>
    </row>
    <row r="22" spans="1:64" ht="12.75">
      <c r="A22" s="32" t="s">
        <v>9</v>
      </c>
      <c r="B22" s="33">
        <f>Ostern($A$1)+1</f>
        <v>38439</v>
      </c>
      <c r="C22" s="17"/>
      <c r="D22" s="17"/>
      <c r="E22" s="7"/>
      <c r="F22" s="7"/>
      <c r="G22" s="35">
        <f>DATE($A$1,9,1)</f>
        <v>38596</v>
      </c>
      <c r="H22" s="35"/>
      <c r="I22" s="35"/>
      <c r="J22" s="35"/>
      <c r="K22" s="35"/>
      <c r="L22" s="35"/>
      <c r="M22" s="35"/>
      <c r="N22" s="35"/>
      <c r="O22" s="35"/>
      <c r="P22" s="35"/>
      <c r="Q22" s="35"/>
      <c r="R22" s="7"/>
      <c r="S22" s="7"/>
      <c r="T22" s="35">
        <f>DATE($A$1,10,1)</f>
        <v>38626</v>
      </c>
      <c r="U22" s="35"/>
      <c r="V22" s="35"/>
      <c r="W22" s="35"/>
      <c r="X22" s="35"/>
      <c r="Y22" s="35"/>
      <c r="Z22" s="35"/>
      <c r="AA22" s="35"/>
      <c r="AB22" s="35"/>
      <c r="AC22" s="35"/>
      <c r="AD22" s="35"/>
      <c r="AE22" s="7"/>
      <c r="AF22" s="7"/>
      <c r="AG22" s="35">
        <f>DATE($A$1,11,1)</f>
        <v>38657</v>
      </c>
      <c r="AH22" s="35"/>
      <c r="AI22" s="35"/>
      <c r="AJ22" s="35"/>
      <c r="AK22" s="35"/>
      <c r="AL22" s="35"/>
      <c r="AM22" s="35"/>
      <c r="AN22" s="35"/>
      <c r="AO22" s="35"/>
      <c r="AP22" s="35"/>
      <c r="AQ22" s="35"/>
      <c r="AR22" s="7"/>
      <c r="AS22" s="7"/>
      <c r="AT22" s="35">
        <f>DATE($A$1,12,1)</f>
        <v>38687</v>
      </c>
      <c r="AU22" s="35"/>
      <c r="AV22" s="35"/>
      <c r="AW22" s="35"/>
      <c r="AX22" s="35"/>
      <c r="AY22" s="35"/>
      <c r="AZ22" s="35"/>
      <c r="BA22" s="35"/>
      <c r="BB22" s="35"/>
      <c r="BC22" s="35"/>
      <c r="BD22" s="35"/>
      <c r="BE22" s="4"/>
      <c r="BF22" s="3"/>
      <c r="BG22" s="3"/>
      <c r="BH22" s="3"/>
      <c r="BI22" s="3"/>
      <c r="BJ22" s="3"/>
      <c r="BK22" s="3"/>
      <c r="BL22" s="3"/>
    </row>
    <row r="23" spans="1:64" s="10" customFormat="1" ht="12.75">
      <c r="A23" s="32" t="s">
        <v>10</v>
      </c>
      <c r="B23" s="33">
        <f>DATE($A$1,5,1)</f>
        <v>38473</v>
      </c>
      <c r="C23" s="17"/>
      <c r="D23" s="17"/>
      <c r="E23" s="11"/>
      <c r="F23" s="12"/>
      <c r="G23" s="13">
        <f>IF(BD13="",IF(COUNT(BB14:BB20)=7,BB13+1,BB13),BD13)</f>
        <v>36</v>
      </c>
      <c r="H23" s="13"/>
      <c r="I23" s="13">
        <f aca="true" t="shared" si="43" ref="I23:Q23">IF(COUNT(I24:I30)&gt;0,G23+1,"")</f>
        <v>37</v>
      </c>
      <c r="J23" s="13">
        <f t="shared" si="43"/>
      </c>
      <c r="K23" s="13">
        <f t="shared" si="43"/>
        <v>38</v>
      </c>
      <c r="L23" s="13">
        <f t="shared" si="43"/>
      </c>
      <c r="M23" s="13">
        <f t="shared" si="43"/>
        <v>39</v>
      </c>
      <c r="N23" s="13">
        <f t="shared" si="43"/>
      </c>
      <c r="O23" s="13">
        <f t="shared" si="43"/>
        <v>40</v>
      </c>
      <c r="P23" s="13">
        <f t="shared" si="43"/>
      </c>
      <c r="Q23" s="13">
        <f t="shared" si="43"/>
      </c>
      <c r="R23" s="13"/>
      <c r="S23" s="13"/>
      <c r="T23" s="13">
        <f>IF(Q23="",IF(COUNT(O24:O30)=7,O23+1,O23),Q23)</f>
        <v>40</v>
      </c>
      <c r="U23" s="13"/>
      <c r="V23" s="13">
        <f aca="true" t="shared" si="44" ref="V23:AD23">IF(COUNT(V24:V30)&gt;0,T23+1,"")</f>
        <v>41</v>
      </c>
      <c r="W23" s="13">
        <f t="shared" si="44"/>
        <v>1</v>
      </c>
      <c r="X23" s="13">
        <f t="shared" si="44"/>
        <v>42</v>
      </c>
      <c r="Y23" s="13">
        <f t="shared" si="44"/>
      </c>
      <c r="Z23" s="13">
        <f t="shared" si="44"/>
        <v>43</v>
      </c>
      <c r="AA23" s="13">
        <f t="shared" si="44"/>
      </c>
      <c r="AB23" s="13">
        <f t="shared" si="44"/>
        <v>44</v>
      </c>
      <c r="AC23" s="13">
        <f t="shared" si="44"/>
      </c>
      <c r="AD23" s="13">
        <f t="shared" si="44"/>
        <v>45</v>
      </c>
      <c r="AE23" s="13"/>
      <c r="AF23" s="13"/>
      <c r="AG23" s="13">
        <f>IF(AD23="",IF(COUNT(AB24:AB30)=7,AB23+1,AB23),AD23)</f>
        <v>45</v>
      </c>
      <c r="AH23" s="13"/>
      <c r="AI23" s="13">
        <f aca="true" t="shared" si="45" ref="AI23:AQ23">IF(COUNT(AI24:AI30)&gt;0,AG23+1,"")</f>
        <v>46</v>
      </c>
      <c r="AJ23" s="13">
        <f t="shared" si="45"/>
      </c>
      <c r="AK23" s="13">
        <f t="shared" si="45"/>
        <v>47</v>
      </c>
      <c r="AL23" s="13">
        <f t="shared" si="45"/>
      </c>
      <c r="AM23" s="13">
        <f t="shared" si="45"/>
        <v>48</v>
      </c>
      <c r="AN23" s="13" t="e">
        <f t="shared" si="45"/>
        <v>#VALUE!</v>
      </c>
      <c r="AO23" s="13">
        <f t="shared" si="45"/>
        <v>49</v>
      </c>
      <c r="AP23" s="13">
        <f t="shared" si="45"/>
      </c>
      <c r="AQ23" s="13">
        <f t="shared" si="45"/>
      </c>
      <c r="AR23" s="13"/>
      <c r="AS23" s="13"/>
      <c r="AT23" s="13">
        <f>IF(AQ23="",IF(COUNT(AO24:AO30)=7,AO23+1,AO23),AQ23)</f>
        <v>49</v>
      </c>
      <c r="AU23" s="13"/>
      <c r="AV23" s="13">
        <f aca="true" t="shared" si="46" ref="AV23:BC23">IF(COUNT(AV24:AV30)&gt;0,AT23+1,"")</f>
        <v>50</v>
      </c>
      <c r="AW23" s="13">
        <f t="shared" si="46"/>
      </c>
      <c r="AX23" s="13">
        <f t="shared" si="46"/>
        <v>51</v>
      </c>
      <c r="AY23" s="13">
        <f t="shared" si="46"/>
      </c>
      <c r="AZ23" s="13">
        <f t="shared" si="46"/>
        <v>52</v>
      </c>
      <c r="BA23" s="13" t="e">
        <f t="shared" si="46"/>
        <v>#VALUE!</v>
      </c>
      <c r="BB23" s="13">
        <f t="shared" si="46"/>
        <v>53</v>
      </c>
      <c r="BC23" s="13" t="e">
        <f t="shared" si="46"/>
        <v>#VALUE!</v>
      </c>
      <c r="BD23" s="13">
        <f>IF(BD24="","",1)</f>
      </c>
      <c r="BE23" s="14"/>
      <c r="BF23" s="15"/>
      <c r="BG23" s="6"/>
      <c r="BH23" s="6"/>
      <c r="BI23" s="6"/>
      <c r="BJ23" s="6"/>
      <c r="BK23" s="6"/>
      <c r="BL23" s="6"/>
    </row>
    <row r="24" spans="1:64" ht="12.75">
      <c r="A24" s="32" t="s">
        <v>11</v>
      </c>
      <c r="B24" s="33">
        <f>B22+38</f>
        <v>38477</v>
      </c>
      <c r="C24" s="17">
        <f aca="true" ca="1" t="shared" si="47" ref="C24:C30">IF(OR(G24=TODAY(),I24=TODAY(),K24=TODAY(),M24=TODAY(),O24=TODAY(),Q24=TODAY(),T24=TODAY(),V24=TODAY(),X24=TODAY(),Z24=TODAY(),AB24=TODAY(),AD24=TODAY(),AG24=TODAY(),AI24=TODAY(),AK24=TODAY(),AM24=TODAY(),AO24=TODAY(),AQ24=TODAY(),AT24=TODAY(),AV24=TODAY(),AX24=TODAY(),AZ24=TODAY(),BB24=TODAY(),BD24=TODAY(),),1,0)</f>
        <v>0</v>
      </c>
      <c r="D24" s="17"/>
      <c r="E24" s="18" t="s">
        <v>0</v>
      </c>
      <c r="F24" s="18"/>
      <c r="G24" s="18">
        <f>IF(WEEKDAY(G22)=WEEKDAY(2),DATE($A$1,MONTH(G22),1),"")</f>
      </c>
      <c r="H24" s="18"/>
      <c r="I24" s="18">
        <f>N(G30)+1</f>
        <v>38600</v>
      </c>
      <c r="J24" s="18"/>
      <c r="K24" s="18">
        <f>I30+1</f>
        <v>38607</v>
      </c>
      <c r="L24" s="18"/>
      <c r="M24" s="18">
        <f>K30+1</f>
        <v>38614</v>
      </c>
      <c r="N24" s="18"/>
      <c r="O24" s="18">
        <f>IF(DAY(M30+1)&lt;10,"",M30+1)</f>
        <v>38621</v>
      </c>
      <c r="P24" s="18"/>
      <c r="Q24" s="18">
        <f>IF(DAY(M30+8)&lt;10,"",O30+1)</f>
      </c>
      <c r="R24" s="18"/>
      <c r="S24" s="18"/>
      <c r="T24" s="18">
        <f>IF(WEEKDAY(T22)=WEEKDAY(2),DATE($A$1,MONTH(T22),1),"")</f>
      </c>
      <c r="U24" s="18">
        <f>IF(OR(T24=$B$20,T24=$B$21,T24=$B$22,T24=$B$23,T24=$B$24,T24=$B$25,T24=$B$26,T24=$B$27,T24=$B$28,T24=$B$29,T24=$B$30),1,"")</f>
      </c>
      <c r="V24" s="18">
        <f>N(T30)+1</f>
        <v>38628</v>
      </c>
      <c r="W24" s="18">
        <f>IF(OR(V24=$B$20,V24=$B$21,V24=$B$22,V24=$B$23,V24=$B$24,V24=$B$25,V24=$B$26,V24=$B$27,V24=$B$28,V24=$B$29,V24=$B$30),1,"")</f>
        <v>1</v>
      </c>
      <c r="X24" s="18">
        <f>V30+1</f>
        <v>38635</v>
      </c>
      <c r="Y24" s="18">
        <f>IF(OR(X24=$B$20,X24=$B$21,X24=$B$22,X24=$B$23,X24=$B$24,X24=$B$25,X24=$B$26,X24=$B$27,X24=$B$28,X24=$B$29,X24=$B$30),1,"")</f>
      </c>
      <c r="Z24" s="18">
        <f>X30+1</f>
        <v>38642</v>
      </c>
      <c r="AA24" s="18">
        <f>IF(OR(Z24=$B$20,Z24=$B$21,Z24=$B$22,Z24=$B$23,Z24=$B$24,Z24=$B$25,Z24=$B$26,Z24=$B$27,Z24=$B$28,Z24=$B$29,Z24=$B$30),1,"")</f>
      </c>
      <c r="AB24" s="18">
        <f>IF(DAY(Z30+1)&lt;10,"",Z30+1)</f>
        <v>38649</v>
      </c>
      <c r="AC24" s="18">
        <f>IF(OR(AB24=$B$20,AB24=$B$21,AB24=$B$22,AB24=$B$23,AB24=$B$24,AB24=$B$25,AB24=$B$26,AB24=$B$27,AB24=$B$28,AB24=$B$29,AB24=$B$30),1,"")</f>
      </c>
      <c r="AD24" s="18">
        <f>IF(DAY(Z30+8)&lt;10,"",AB30+1)</f>
        <v>38656</v>
      </c>
      <c r="AE24" s="18">
        <f>IF(OR(AD24=$B$20,AD24=$B$21,AD24=$B$22,AD24=$B$23,AD24=$B$24,AD24=$B$25,AD24=$B$26,AD24=$B$27,AD24=$B$28,AD24=$B$29,AD24=$B$30),1,"")</f>
        <v>1</v>
      </c>
      <c r="AF24" s="18"/>
      <c r="AG24" s="18">
        <f>IF(WEEKDAY(AG22)=WEEKDAY(2),DATE($A$1,MONTH(AG22),1),"")</f>
      </c>
      <c r="AH24" s="18">
        <f>IF(OR(AG24=$B$20,AG24=$B$21,AG24=$B$22,AG24=$B$23,AG24=$B$24,AG24=$B$25,AG24=$B$26,AG24=$B$27,AG24=$B$28,AG24=$B$29,AG24=$B$30),1,"")</f>
      </c>
      <c r="AI24" s="18">
        <f>N(AG30)+1</f>
        <v>38663</v>
      </c>
      <c r="AJ24" s="18">
        <f>IF(OR(AI24=$B$20,AI24=$B$21,AI24=$B$22,AI24=$B$23,AI24=$B$24,AI24=$B$25,AI24=$B$26,AI24=$B$27,AI24=$B$28,AI24=$B$29,AI24=$B$30),1,"")</f>
      </c>
      <c r="AK24" s="18">
        <f>AI30+1</f>
        <v>38670</v>
      </c>
      <c r="AL24" s="18">
        <f>IF(OR(AK24=$B$20,AK24=$B$21,AK24=$B$22,AK24=$B$23,AK24=$B$24,AK24=$B$25,AK24=$B$26,AK24=$B$27,AK24=$B$28,AK24=$B$29,AK24=$B$30),1,"")</f>
      </c>
      <c r="AM24" s="18">
        <f>AK30+1</f>
        <v>38677</v>
      </c>
      <c r="AN24" s="18">
        <f>IF(OR(AM24=$B$20,AM24=$B$21,AM24=$B$22,AM24=$B$23,AM24=$B$24,AM24=$B$25,AM24=$B$26,AM24=$B$27,AM24=$B$28,AM24=$B$29,AM24=$B$30),1,"")</f>
      </c>
      <c r="AO24" s="18">
        <f>IF(DAY(AM30+1)&lt;10,"",AM30+1)</f>
        <v>38684</v>
      </c>
      <c r="AP24" s="18">
        <f>IF(OR(AO24=$B$20,AO24=$B$21,AO24=$B$22,AO24=$B$23,AO24=$B$24,AO24=$B$25,AO24=$B$26,AO24=$B$27,AO24=$B$28,AO24=$B$29,AO24=$B$30),1,"")</f>
      </c>
      <c r="AQ24" s="18">
        <f>IF(DAY(AM30+8)&lt;10,"",AO30+1)</f>
      </c>
      <c r="AR24" s="18">
        <f>IF(OR(AQ24=$B$20,AQ24=$B$21,AQ24=$B$22,AQ24=$B$23,AQ24=$B$24,AQ24=$B$25,AQ24=$B$26,AQ24=$B$27,AQ24=$B$28,AQ24=$B$29,AQ24=$B$30),1,"")</f>
      </c>
      <c r="AS24" s="18"/>
      <c r="AT24" s="18">
        <f>IF(WEEKDAY(AT22)=WEEKDAY(2),DATE($A$1,MONTH(AT22),1),"")</f>
      </c>
      <c r="AU24" s="18">
        <f>IF(OR(AT24=$B$20,AT24=$B$21,AT24=$B$22,AT24=$B$23,AT24=$B$24,AT24=$B$25,AT24=$B$26,AT24=$B$27,AT24=$B$28,AT24=$B$29,AT24=$B$30),1,"")</f>
      </c>
      <c r="AV24" s="18">
        <f>N(AT30)+1</f>
        <v>38691</v>
      </c>
      <c r="AW24" s="18">
        <f>IF(OR(AV24=$B$20,AV24=$B$21,AV24=$B$22,AV24=$B$23,AV24=$B$24,AV24=$B$25,AV24=$B$26,AV24=$B$27,AV24=$B$28,AV24=$B$29,AV24=$B$30),1,"")</f>
      </c>
      <c r="AX24" s="18">
        <f>AV30+1</f>
        <v>38698</v>
      </c>
      <c r="AY24" s="18">
        <f>IF(OR(AX24=$B$20,AX24=$B$21,AX24=$B$22,AX24=$B$23,AX24=$B$24,AX24=$B$25,AX24=$B$26,AX24=$B$27,AX24=$B$28,AX24=$B$29,AX24=$B$30),1,"")</f>
      </c>
      <c r="AZ24" s="18">
        <f>AX30+1</f>
        <v>38705</v>
      </c>
      <c r="BA24" s="18">
        <f>IF(OR(AZ24=$B$20,AZ24=$B$21,AZ24=$B$22,AZ24=$B$23,AZ24=$B$24,AZ24=$B$25,AZ24=$B$26,AZ24=$B$27,AZ24=$B$28,AZ24=$B$29,AZ24=$B$30),1,"")</f>
      </c>
      <c r="BB24" s="18">
        <f>IF(DAY(AZ30+1)&lt;10,"",AZ30+1)</f>
        <v>38712</v>
      </c>
      <c r="BC24" s="18">
        <f>IF(OR(BB24=$B$20,BB24=$B$21,BB24=$B$22,BB24=$B$23,BB24=$B$24,BB24=$B$25,BB24=$B$26,BB24=$B$27,BB24=$B$28,BB24=$B$29,BB24=$B$30),1,"")</f>
        <v>1</v>
      </c>
      <c r="BD24" s="18">
        <f>IF(DAY(AZ30+8)&lt;10,"",BB30+1)</f>
      </c>
      <c r="BE24" s="18">
        <f>IF(OR(BD24=$B$20,BD24=$B$21,BD24=$B$22,BD24=$B$23,BD24=$B$24,BD24=$B$25,BD24=$B$26,BD24=$B$27,BD24=$B$28,BD24=$B$29,BD24=$B$30),1,"")</f>
      </c>
      <c r="BF24" s="3"/>
      <c r="BG24" s="3"/>
      <c r="BH24" s="3"/>
      <c r="BI24" s="3"/>
      <c r="BJ24" s="3"/>
      <c r="BK24" s="3"/>
      <c r="BL24" s="3"/>
    </row>
    <row r="25" spans="1:64" ht="12.75">
      <c r="A25" s="32" t="s">
        <v>12</v>
      </c>
      <c r="B25" s="33">
        <f>B22+49</f>
        <v>38488</v>
      </c>
      <c r="C25" s="17">
        <f ca="1" t="shared" si="47"/>
        <v>0</v>
      </c>
      <c r="D25" s="17"/>
      <c r="E25" s="18" t="s">
        <v>1</v>
      </c>
      <c r="F25" s="18"/>
      <c r="G25" s="18">
        <f>IF(WEEKDAY(G22)=WEEKDAY(3),DATE($A$1,MONTH(G22),1),IF(G24="","",G24+1))</f>
      </c>
      <c r="H25" s="18"/>
      <c r="I25" s="18">
        <f aca="true" t="shared" si="48" ref="I25:M30">I24+1</f>
        <v>38601</v>
      </c>
      <c r="J25" s="18"/>
      <c r="K25" s="18">
        <f t="shared" si="48"/>
        <v>38608</v>
      </c>
      <c r="L25" s="18"/>
      <c r="M25" s="18">
        <f t="shared" si="48"/>
        <v>38615</v>
      </c>
      <c r="N25" s="18"/>
      <c r="O25" s="18">
        <f>IF(DAY(M30+2)&lt;10,"",O24+1)</f>
        <v>38622</v>
      </c>
      <c r="P25" s="18"/>
      <c r="Q25" s="18">
        <f>IF(DAY(M30+9)&lt;10,"",Q24+1)</f>
      </c>
      <c r="R25" s="18"/>
      <c r="S25" s="18"/>
      <c r="T25" s="18">
        <f>IF(WEEKDAY(T22)=WEEKDAY(3),DATE($A$1,MONTH(T22),1),IF(T24="","",T24+1))</f>
      </c>
      <c r="U25" s="18">
        <f aca="true" t="shared" si="49" ref="U25:U30">IF(OR(T25=$B$20,T25=$B$21,T25=$B$22,T25=$B$23,T25=$B$24,T25=$B$25,T25=$B$26,T25=$B$27,T25=$B$28,T25=$B$29,T25=$B$30),1,"")</f>
      </c>
      <c r="V25" s="18">
        <f aca="true" t="shared" si="50" ref="V25:Z30">V24+1</f>
        <v>38629</v>
      </c>
      <c r="W25" s="18">
        <f aca="true" t="shared" si="51" ref="W25:W30">IF(OR(V25=$B$20,V25=$B$21,V25=$B$22,V25=$B$23,V25=$B$24,V25=$B$25,V25=$B$26,V25=$B$27,V25=$B$28,V25=$B$29,V25=$B$30),1,"")</f>
      </c>
      <c r="X25" s="18">
        <f t="shared" si="50"/>
        <v>38636</v>
      </c>
      <c r="Y25" s="18">
        <f aca="true" t="shared" si="52" ref="Y25:Y30">IF(OR(X25=$B$20,X25=$B$21,X25=$B$22,X25=$B$23,X25=$B$24,X25=$B$25,X25=$B$26,X25=$B$27,X25=$B$28,X25=$B$29,X25=$B$30),1,"")</f>
      </c>
      <c r="Z25" s="18">
        <f t="shared" si="50"/>
        <v>38643</v>
      </c>
      <c r="AA25" s="18">
        <f aca="true" t="shared" si="53" ref="AA25:AA30">IF(OR(Z25=$B$20,Z25=$B$21,Z25=$B$22,Z25=$B$23,Z25=$B$24,Z25=$B$25,Z25=$B$26,Z25=$B$27,Z25=$B$28,Z25=$B$29,Z25=$B$30),1,"")</f>
      </c>
      <c r="AB25" s="18">
        <f>IF(DAY(Z30+2)&lt;10,"",AB24+1)</f>
        <v>38650</v>
      </c>
      <c r="AC25" s="18">
        <f aca="true" t="shared" si="54" ref="AC25:AC30">IF(OR(AB25=$B$20,AB25=$B$21,AB25=$B$22,AB25=$B$23,AB25=$B$24,AB25=$B$25,AB25=$B$26,AB25=$B$27,AB25=$B$28,AB25=$B$29,AB25=$B$30),1,"")</f>
      </c>
      <c r="AD25" s="18">
        <f>IF(DAY(Z30+9)&lt;10,"",AD24+1)</f>
      </c>
      <c r="AE25" s="18">
        <f aca="true" t="shared" si="55" ref="AE25:AE30">IF(OR(AD25=$B$20,AD25=$B$21,AD25=$B$22,AD25=$B$23,AD25=$B$24,AD25=$B$25,AD25=$B$26,AD25=$B$27,AD25=$B$28,AD25=$B$29,AD25=$B$30),1,"")</f>
      </c>
      <c r="AF25" s="18"/>
      <c r="AG25" s="18">
        <f>IF(WEEKDAY(AG22)=WEEKDAY(3),DATE($A$1,MONTH(AG22),1),IF(AG24="","",AG24+1))</f>
        <v>38657</v>
      </c>
      <c r="AH25" s="18">
        <f aca="true" t="shared" si="56" ref="AH25:AH30">IF(OR(AG25=$B$20,AG25=$B$21,AG25=$B$22,AG25=$B$23,AG25=$B$24,AG25=$B$25,AG25=$B$26,AG25=$B$27,AG25=$B$28,AG25=$B$29,AG25=$B$30),1,"")</f>
      </c>
      <c r="AI25" s="18">
        <f aca="true" t="shared" si="57" ref="AI25:AM30">AI24+1</f>
        <v>38664</v>
      </c>
      <c r="AJ25" s="18">
        <f aca="true" t="shared" si="58" ref="AJ25:AJ30">IF(OR(AI25=$B$20,AI25=$B$21,AI25=$B$22,AI25=$B$23,AI25=$B$24,AI25=$B$25,AI25=$B$26,AI25=$B$27,AI25=$B$28,AI25=$B$29,AI25=$B$30),1,"")</f>
      </c>
      <c r="AK25" s="18">
        <f t="shared" si="57"/>
        <v>38671</v>
      </c>
      <c r="AL25" s="18">
        <f aca="true" t="shared" si="59" ref="AL25:AL30">IF(OR(AK25=$B$20,AK25=$B$21,AK25=$B$22,AK25=$B$23,AK25=$B$24,AK25=$B$25,AK25=$B$26,AK25=$B$27,AK25=$B$28,AK25=$B$29,AK25=$B$30),1,"")</f>
      </c>
      <c r="AM25" s="18">
        <f t="shared" si="57"/>
        <v>38678</v>
      </c>
      <c r="AN25" s="18">
        <f aca="true" t="shared" si="60" ref="AN25:AN30">IF(OR(AM25=$B$20,AM25=$B$21,AM25=$B$22,AM25=$B$23,AM25=$B$24,AM25=$B$25,AM25=$B$26,AM25=$B$27,AM25=$B$28,AM25=$B$29,AM25=$B$30),1,"")</f>
      </c>
      <c r="AO25" s="18">
        <f>IF(DAY(AM30+2)&lt;10,"",AO24+1)</f>
        <v>38685</v>
      </c>
      <c r="AP25" s="18">
        <f aca="true" t="shared" si="61" ref="AP25:AP30">IF(OR(AO25=$B$20,AO25=$B$21,AO25=$B$22,AO25=$B$23,AO25=$B$24,AO25=$B$25,AO25=$B$26,AO25=$B$27,AO25=$B$28,AO25=$B$29,AO25=$B$30),1,"")</f>
      </c>
      <c r="AQ25" s="18">
        <f>IF(DAY(AM30+9)&lt;10,"",AQ24+1)</f>
      </c>
      <c r="AR25" s="18">
        <f aca="true" t="shared" si="62" ref="AR25:AR30">IF(OR(AQ25=$B$20,AQ25=$B$21,AQ25=$B$22,AQ25=$B$23,AQ25=$B$24,AQ25=$B$25,AQ25=$B$26,AQ25=$B$27,AQ25=$B$28,AQ25=$B$29,AQ25=$B$30),1,"")</f>
      </c>
      <c r="AS25" s="18"/>
      <c r="AT25" s="18">
        <f>IF(WEEKDAY(AT22)=WEEKDAY(3),DATE($A$1,MONTH(AT22),1),IF(AT24="","",AT24+1))</f>
      </c>
      <c r="AU25" s="18">
        <f aca="true" t="shared" si="63" ref="AU25:AU30">IF(OR(AT25=$B$20,AT25=$B$21,AT25=$B$22,AT25=$B$23,AT25=$B$24,AT25=$B$25,AT25=$B$26,AT25=$B$27,AT25=$B$28,AT25=$B$29,AT25=$B$30),1,"")</f>
      </c>
      <c r="AV25" s="18">
        <f aca="true" t="shared" si="64" ref="AV25:AZ30">AV24+1</f>
        <v>38692</v>
      </c>
      <c r="AW25" s="18">
        <f aca="true" t="shared" si="65" ref="AW25:AW30">IF(OR(AV25=$B$20,AV25=$B$21,AV25=$B$22,AV25=$B$23,AV25=$B$24,AV25=$B$25,AV25=$B$26,AV25=$B$27,AV25=$B$28,AV25=$B$29,AV25=$B$30),1,"")</f>
      </c>
      <c r="AX25" s="18">
        <f t="shared" si="64"/>
        <v>38699</v>
      </c>
      <c r="AY25" s="18">
        <f aca="true" t="shared" si="66" ref="AY25:AY30">IF(OR(AX25=$B$20,AX25=$B$21,AX25=$B$22,AX25=$B$23,AX25=$B$24,AX25=$B$25,AX25=$B$26,AX25=$B$27,AX25=$B$28,AX25=$B$29,AX25=$B$30),1,"")</f>
      </c>
      <c r="AZ25" s="18">
        <f t="shared" si="64"/>
        <v>38706</v>
      </c>
      <c r="BA25" s="18">
        <f aca="true" t="shared" si="67" ref="BA25:BA30">IF(OR(AZ25=$B$20,AZ25=$B$21,AZ25=$B$22,AZ25=$B$23,AZ25=$B$24,AZ25=$B$25,AZ25=$B$26,AZ25=$B$27,AZ25=$B$28,AZ25=$B$29,AZ25=$B$30),1,"")</f>
      </c>
      <c r="BB25" s="18">
        <f>IF(DAY(AZ30+2)&lt;10,"",BB24+1)</f>
        <v>38713</v>
      </c>
      <c r="BC25" s="18">
        <f aca="true" t="shared" si="68" ref="BC25:BC30">IF(OR(BB25=$B$20,BB25=$B$21,BB25=$B$22,BB25=$B$23,BB25=$B$24,BB25=$B$25,BB25=$B$26,BB25=$B$27,BB25=$B$28,BB25=$B$29,BB25=$B$30),1,"")</f>
      </c>
      <c r="BD25" s="18">
        <f>IF(DAY(AZ30+9)&lt;10,"",BD24+1)</f>
      </c>
      <c r="BE25" s="18">
        <f aca="true" t="shared" si="69" ref="BE25:BE30">IF(OR(BD25=$B$20,BD25=$B$21,BD25=$B$22,BD25=$B$23,BD25=$B$24,BD25=$B$25,BD25=$B$26,BD25=$B$27,BD25=$B$28,BD25=$B$29,BD25=$B$30),1,"")</f>
      </c>
      <c r="BF25" s="3"/>
      <c r="BG25" s="3"/>
      <c r="BH25" s="3"/>
      <c r="BI25" s="3"/>
      <c r="BJ25" s="3"/>
      <c r="BK25" s="3"/>
      <c r="BL25" s="3"/>
    </row>
    <row r="26" spans="1:64" ht="12.75">
      <c r="A26" s="32" t="s">
        <v>13</v>
      </c>
      <c r="B26" s="33">
        <f>DATE($A$1,10,3)</f>
        <v>38628</v>
      </c>
      <c r="C26" s="17">
        <f ca="1" t="shared" si="47"/>
        <v>0</v>
      </c>
      <c r="D26" s="17"/>
      <c r="E26" s="18" t="s">
        <v>2</v>
      </c>
      <c r="F26" s="18"/>
      <c r="G26" s="18">
        <f>IF(WEEKDAY(G22)=WEEKDAY(4),DATE($A$1,MONTH(G22),1),IF(G25="","",G25+1))</f>
      </c>
      <c r="H26" s="18"/>
      <c r="I26" s="18">
        <f t="shared" si="48"/>
        <v>38602</v>
      </c>
      <c r="J26" s="18"/>
      <c r="K26" s="18">
        <f t="shared" si="48"/>
        <v>38609</v>
      </c>
      <c r="L26" s="18"/>
      <c r="M26" s="18">
        <f t="shared" si="48"/>
        <v>38616</v>
      </c>
      <c r="N26" s="18"/>
      <c r="O26" s="18">
        <f>IF(DAY(M30+3)&lt;10,"",O25+1)</f>
        <v>38623</v>
      </c>
      <c r="P26" s="18"/>
      <c r="Q26" s="18"/>
      <c r="R26" s="18"/>
      <c r="S26" s="18"/>
      <c r="T26" s="18">
        <f>IF(WEEKDAY(T22)=WEEKDAY(4),DATE($A$1,MONTH(T22),1),IF(T25="","",T25+1))</f>
      </c>
      <c r="U26" s="18">
        <f t="shared" si="49"/>
      </c>
      <c r="V26" s="18">
        <f t="shared" si="50"/>
        <v>38630</v>
      </c>
      <c r="W26" s="18">
        <f t="shared" si="51"/>
      </c>
      <c r="X26" s="18">
        <f t="shared" si="50"/>
        <v>38637</v>
      </c>
      <c r="Y26" s="18">
        <f t="shared" si="52"/>
      </c>
      <c r="Z26" s="18">
        <f t="shared" si="50"/>
        <v>38644</v>
      </c>
      <c r="AA26" s="18">
        <f t="shared" si="53"/>
      </c>
      <c r="AB26" s="18">
        <f>IF(DAY(Z30+3)&lt;10,"",AB25+1)</f>
        <v>38651</v>
      </c>
      <c r="AC26" s="18">
        <f t="shared" si="54"/>
      </c>
      <c r="AD26" s="18"/>
      <c r="AE26" s="18">
        <f t="shared" si="55"/>
      </c>
      <c r="AF26" s="18"/>
      <c r="AG26" s="18">
        <f>IF(WEEKDAY(AG22)=WEEKDAY(4),DATE($A$1,MONTH(AG22),1),IF(AG25="","",AG25+1))</f>
        <v>38658</v>
      </c>
      <c r="AH26" s="18">
        <f t="shared" si="56"/>
      </c>
      <c r="AI26" s="18">
        <f t="shared" si="57"/>
        <v>38665</v>
      </c>
      <c r="AJ26" s="18">
        <f t="shared" si="58"/>
      </c>
      <c r="AK26" s="18">
        <f t="shared" si="57"/>
        <v>38672</v>
      </c>
      <c r="AL26" s="18">
        <f t="shared" si="59"/>
      </c>
      <c r="AM26" s="18">
        <f t="shared" si="57"/>
        <v>38679</v>
      </c>
      <c r="AN26" s="18">
        <f t="shared" si="60"/>
        <v>1</v>
      </c>
      <c r="AO26" s="18">
        <f>IF(DAY(AM30+3)&lt;10,"",AO25+1)</f>
        <v>38686</v>
      </c>
      <c r="AP26" s="18">
        <f t="shared" si="61"/>
      </c>
      <c r="AQ26" s="18"/>
      <c r="AR26" s="18">
        <f t="shared" si="62"/>
      </c>
      <c r="AS26" s="18"/>
      <c r="AT26" s="18">
        <f>IF(WEEKDAY(AT22)=WEEKDAY(4),DATE($A$1,MONTH(AT22),1),IF(AT25="","",AT25+1))</f>
      </c>
      <c r="AU26" s="18">
        <f t="shared" si="63"/>
      </c>
      <c r="AV26" s="18">
        <f t="shared" si="64"/>
        <v>38693</v>
      </c>
      <c r="AW26" s="18">
        <f t="shared" si="65"/>
      </c>
      <c r="AX26" s="18">
        <f t="shared" si="64"/>
        <v>38700</v>
      </c>
      <c r="AY26" s="18">
        <f t="shared" si="66"/>
      </c>
      <c r="AZ26" s="18">
        <f t="shared" si="64"/>
        <v>38707</v>
      </c>
      <c r="BA26" s="18">
        <f t="shared" si="67"/>
      </c>
      <c r="BB26" s="18">
        <f>IF(DAY(AZ30+3)&lt;10,"",BB25+1)</f>
        <v>38714</v>
      </c>
      <c r="BC26" s="18">
        <f t="shared" si="68"/>
      </c>
      <c r="BD26" s="18"/>
      <c r="BE26" s="18">
        <f t="shared" si="69"/>
      </c>
      <c r="BF26" s="3"/>
      <c r="BG26" s="3"/>
      <c r="BH26" s="3"/>
      <c r="BI26" s="3"/>
      <c r="BJ26" s="3"/>
      <c r="BK26" s="3"/>
      <c r="BL26" s="3"/>
    </row>
    <row r="27" spans="1:64" ht="12.75">
      <c r="A27" s="32" t="s">
        <v>14</v>
      </c>
      <c r="B27" s="33">
        <f>DATE($A$1,10,31)</f>
        <v>38656</v>
      </c>
      <c r="C27" s="17">
        <f ca="1" t="shared" si="47"/>
        <v>0</v>
      </c>
      <c r="D27" s="17"/>
      <c r="E27" s="18" t="s">
        <v>3</v>
      </c>
      <c r="F27" s="18"/>
      <c r="G27" s="18">
        <f>IF(WEEKDAY(G22)=WEEKDAY(5),DATE($A$1,MONTH(G22),1),IF(G26="","",G26+1))</f>
        <v>38596</v>
      </c>
      <c r="H27" s="18"/>
      <c r="I27" s="18">
        <f t="shared" si="48"/>
        <v>38603</v>
      </c>
      <c r="J27" s="18"/>
      <c r="K27" s="18">
        <f t="shared" si="48"/>
        <v>38610</v>
      </c>
      <c r="L27" s="18"/>
      <c r="M27" s="18">
        <f t="shared" si="48"/>
        <v>38617</v>
      </c>
      <c r="N27" s="18"/>
      <c r="O27" s="18">
        <f>IF(DAY(M30+4)&lt;10,"",O26+1)</f>
        <v>38624</v>
      </c>
      <c r="P27" s="18"/>
      <c r="Q27" s="18"/>
      <c r="R27" s="18"/>
      <c r="S27" s="18"/>
      <c r="T27" s="18">
        <f>IF(WEEKDAY(T22)=WEEKDAY(5),DATE($A$1,MONTH(T22),1),IF(T26="","",T26+1))</f>
      </c>
      <c r="U27" s="18">
        <f t="shared" si="49"/>
      </c>
      <c r="V27" s="18">
        <f t="shared" si="50"/>
        <v>38631</v>
      </c>
      <c r="W27" s="18">
        <f t="shared" si="51"/>
      </c>
      <c r="X27" s="18">
        <f t="shared" si="50"/>
        <v>38638</v>
      </c>
      <c r="Y27" s="18">
        <f t="shared" si="52"/>
      </c>
      <c r="Z27" s="18">
        <f t="shared" si="50"/>
        <v>38645</v>
      </c>
      <c r="AA27" s="18">
        <f t="shared" si="53"/>
      </c>
      <c r="AB27" s="18">
        <f>IF(DAY(Z30+4)&lt;10,"",AB26+1)</f>
        <v>38652</v>
      </c>
      <c r="AC27" s="18">
        <f t="shared" si="54"/>
      </c>
      <c r="AD27" s="18"/>
      <c r="AE27" s="18">
        <f t="shared" si="55"/>
      </c>
      <c r="AF27" s="18"/>
      <c r="AG27" s="18">
        <f>IF(WEEKDAY(AG22)=WEEKDAY(5),DATE($A$1,MONTH(AG22),1),IF(AG26="","",AG26+1))</f>
        <v>38659</v>
      </c>
      <c r="AH27" s="18">
        <f t="shared" si="56"/>
      </c>
      <c r="AI27" s="18">
        <f t="shared" si="57"/>
        <v>38666</v>
      </c>
      <c r="AJ27" s="18">
        <f t="shared" si="58"/>
      </c>
      <c r="AK27" s="18">
        <f t="shared" si="57"/>
        <v>38673</v>
      </c>
      <c r="AL27" s="18">
        <f t="shared" si="59"/>
      </c>
      <c r="AM27" s="18">
        <f t="shared" si="57"/>
        <v>38680</v>
      </c>
      <c r="AN27" s="18">
        <f t="shared" si="60"/>
      </c>
      <c r="AO27" s="18">
        <f>IF(DAY(AM30+4)&lt;10,"",AO26+1)</f>
      </c>
      <c r="AP27" s="18">
        <f t="shared" si="61"/>
      </c>
      <c r="AQ27" s="18"/>
      <c r="AR27" s="18">
        <f t="shared" si="62"/>
      </c>
      <c r="AS27" s="18"/>
      <c r="AT27" s="18">
        <f>IF(WEEKDAY(AT22)=WEEKDAY(5),DATE($A$1,MONTH(AT22),1),IF(AT26="","",AT26+1))</f>
        <v>38687</v>
      </c>
      <c r="AU27" s="18">
        <f t="shared" si="63"/>
      </c>
      <c r="AV27" s="18">
        <f t="shared" si="64"/>
        <v>38694</v>
      </c>
      <c r="AW27" s="18">
        <f t="shared" si="65"/>
      </c>
      <c r="AX27" s="18">
        <f t="shared" si="64"/>
        <v>38701</v>
      </c>
      <c r="AY27" s="18">
        <f t="shared" si="66"/>
      </c>
      <c r="AZ27" s="18">
        <f t="shared" si="64"/>
        <v>38708</v>
      </c>
      <c r="BA27" s="18">
        <f t="shared" si="67"/>
      </c>
      <c r="BB27" s="18">
        <f>IF(DAY(AZ30+4)&lt;10,"",BB26+1)</f>
        <v>38715</v>
      </c>
      <c r="BC27" s="18">
        <f t="shared" si="68"/>
      </c>
      <c r="BD27" s="18"/>
      <c r="BE27" s="18">
        <f t="shared" si="69"/>
      </c>
      <c r="BF27" s="3"/>
      <c r="BG27" s="3"/>
      <c r="BH27" s="3"/>
      <c r="BI27" s="3"/>
      <c r="BJ27" s="3"/>
      <c r="BK27" s="3"/>
      <c r="BL27" s="3"/>
    </row>
    <row r="28" spans="1:64" ht="12.75">
      <c r="A28" s="32" t="s">
        <v>15</v>
      </c>
      <c r="B28" s="33">
        <f>IF(OR(AQ24=DATE($A$1,11,30),AO30=DATE($A$1,11,30)),AO26,AM26)</f>
        <v>38679</v>
      </c>
      <c r="C28" s="17">
        <f ca="1" t="shared" si="47"/>
        <v>0</v>
      </c>
      <c r="D28" s="17"/>
      <c r="E28" s="18" t="s">
        <v>4</v>
      </c>
      <c r="F28" s="18"/>
      <c r="G28" s="18">
        <f>IF(WEEKDAY(G22)=WEEKDAY(6),DATE($A$1,MONTH(G22),1),IF(G27="","",G27+1))</f>
        <v>38597</v>
      </c>
      <c r="H28" s="18"/>
      <c r="I28" s="18">
        <f t="shared" si="48"/>
        <v>38604</v>
      </c>
      <c r="J28" s="18"/>
      <c r="K28" s="18">
        <f t="shared" si="48"/>
        <v>38611</v>
      </c>
      <c r="L28" s="18"/>
      <c r="M28" s="18">
        <f t="shared" si="48"/>
        <v>38618</v>
      </c>
      <c r="N28" s="18"/>
      <c r="O28" s="18">
        <f>IF(DAY(M30+5)&lt;10,"",O27+1)</f>
        <v>38625</v>
      </c>
      <c r="P28" s="18"/>
      <c r="Q28" s="18"/>
      <c r="R28" s="18"/>
      <c r="S28" s="18"/>
      <c r="T28" s="18">
        <f>IF(WEEKDAY(T22)=WEEKDAY(6),DATE($A$1,MONTH(T22),1),IF(T27="","",T27+1))</f>
      </c>
      <c r="U28" s="18">
        <f t="shared" si="49"/>
      </c>
      <c r="V28" s="18">
        <f t="shared" si="50"/>
        <v>38632</v>
      </c>
      <c r="W28" s="18">
        <f t="shared" si="51"/>
      </c>
      <c r="X28" s="18">
        <f t="shared" si="50"/>
        <v>38639</v>
      </c>
      <c r="Y28" s="18">
        <f t="shared" si="52"/>
      </c>
      <c r="Z28" s="18">
        <f t="shared" si="50"/>
        <v>38646</v>
      </c>
      <c r="AA28" s="18">
        <f t="shared" si="53"/>
      </c>
      <c r="AB28" s="18">
        <f>IF(DAY(Z30+5)&lt;10,"",AB27+1)</f>
        <v>38653</v>
      </c>
      <c r="AC28" s="18">
        <f t="shared" si="54"/>
      </c>
      <c r="AD28" s="18"/>
      <c r="AE28" s="18">
        <f t="shared" si="55"/>
      </c>
      <c r="AF28" s="18"/>
      <c r="AG28" s="18">
        <f>IF(WEEKDAY(AG22)=WEEKDAY(6),DATE($A$1,MONTH(AG22),1),IF(AG27="","",AG27+1))</f>
        <v>38660</v>
      </c>
      <c r="AH28" s="18">
        <f t="shared" si="56"/>
      </c>
      <c r="AI28" s="18">
        <f t="shared" si="57"/>
        <v>38667</v>
      </c>
      <c r="AJ28" s="18">
        <f t="shared" si="58"/>
      </c>
      <c r="AK28" s="18">
        <f t="shared" si="57"/>
        <v>38674</v>
      </c>
      <c r="AL28" s="18">
        <f t="shared" si="59"/>
      </c>
      <c r="AM28" s="18">
        <f t="shared" si="57"/>
        <v>38681</v>
      </c>
      <c r="AN28" s="18">
        <f t="shared" si="60"/>
      </c>
      <c r="AO28" s="18">
        <f>IF(DAY(AM30+5)&lt;10,"",AO27+1)</f>
      </c>
      <c r="AP28" s="18">
        <f t="shared" si="61"/>
      </c>
      <c r="AQ28" s="18"/>
      <c r="AR28" s="18">
        <f t="shared" si="62"/>
      </c>
      <c r="AS28" s="18"/>
      <c r="AT28" s="18">
        <f>IF(WEEKDAY(AT22)=WEEKDAY(6),DATE($A$1,MONTH(AT22),1),IF(AT27="","",AT27+1))</f>
        <v>38688</v>
      </c>
      <c r="AU28" s="18">
        <f t="shared" si="63"/>
      </c>
      <c r="AV28" s="18">
        <f t="shared" si="64"/>
        <v>38695</v>
      </c>
      <c r="AW28" s="18">
        <f t="shared" si="65"/>
      </c>
      <c r="AX28" s="18">
        <f t="shared" si="64"/>
        <v>38702</v>
      </c>
      <c r="AY28" s="18">
        <f t="shared" si="66"/>
      </c>
      <c r="AZ28" s="18">
        <f t="shared" si="64"/>
        <v>38709</v>
      </c>
      <c r="BA28" s="18">
        <f t="shared" si="67"/>
      </c>
      <c r="BB28" s="18">
        <f>IF(DAY(AZ30+5)&lt;10,"",BB27+1)</f>
        <v>38716</v>
      </c>
      <c r="BC28" s="18">
        <f t="shared" si="68"/>
      </c>
      <c r="BD28" s="18"/>
      <c r="BE28" s="18">
        <f t="shared" si="69"/>
      </c>
      <c r="BF28" s="3"/>
      <c r="BG28" s="3"/>
      <c r="BH28" s="3"/>
      <c r="BI28" s="3"/>
      <c r="BJ28" s="3"/>
      <c r="BK28" s="3"/>
      <c r="BL28" s="3"/>
    </row>
    <row r="29" spans="1:64" s="25" customFormat="1" ht="12.75">
      <c r="A29" s="32" t="s">
        <v>16</v>
      </c>
      <c r="B29" s="33">
        <f>DATE($A$1,12,25)</f>
        <v>38711</v>
      </c>
      <c r="C29" s="17">
        <f ca="1" t="shared" si="47"/>
        <v>0</v>
      </c>
      <c r="D29" s="17"/>
      <c r="E29" s="23" t="s">
        <v>5</v>
      </c>
      <c r="F29" s="23"/>
      <c r="G29" s="23">
        <f>IF(WEEKDAY(G22)=WEEKDAY(7),DATE($A$1,MONTH(G22),1),IF(G28="","",G28+1))</f>
        <v>38598</v>
      </c>
      <c r="H29" s="23"/>
      <c r="I29" s="23">
        <f t="shared" si="48"/>
        <v>38605</v>
      </c>
      <c r="J29" s="23"/>
      <c r="K29" s="23">
        <f t="shared" si="48"/>
        <v>38612</v>
      </c>
      <c r="L29" s="23"/>
      <c r="M29" s="23">
        <f t="shared" si="48"/>
        <v>38619</v>
      </c>
      <c r="N29" s="23"/>
      <c r="O29" s="23">
        <f>IF(DAY(M30+6)&lt;10,"",O28+1)</f>
      </c>
      <c r="P29" s="23"/>
      <c r="Q29" s="23"/>
      <c r="R29" s="23"/>
      <c r="S29" s="23"/>
      <c r="T29" s="23">
        <f>IF(WEEKDAY(T22)=WEEKDAY(7),DATE($A$1,MONTH(T22),1),IF(T28="","",T28+1))</f>
        <v>38626</v>
      </c>
      <c r="U29" s="18">
        <f t="shared" si="49"/>
      </c>
      <c r="V29" s="23">
        <f t="shared" si="50"/>
        <v>38633</v>
      </c>
      <c r="W29" s="18">
        <f t="shared" si="51"/>
      </c>
      <c r="X29" s="23">
        <f t="shared" si="50"/>
        <v>38640</v>
      </c>
      <c r="Y29" s="18">
        <f t="shared" si="52"/>
      </c>
      <c r="Z29" s="23">
        <f t="shared" si="50"/>
        <v>38647</v>
      </c>
      <c r="AA29" s="18">
        <f t="shared" si="53"/>
      </c>
      <c r="AB29" s="23">
        <f>IF(DAY(Z30+6)&lt;10,"",AB28+1)</f>
        <v>38654</v>
      </c>
      <c r="AC29" s="18">
        <f t="shared" si="54"/>
      </c>
      <c r="AD29" s="23"/>
      <c r="AE29" s="18">
        <f t="shared" si="55"/>
      </c>
      <c r="AF29" s="18"/>
      <c r="AG29" s="23">
        <f>IF(WEEKDAY(AG22)=WEEKDAY(7),DATE($A$1,MONTH(AG22),1),IF(AG28="","",AG28+1))</f>
        <v>38661</v>
      </c>
      <c r="AH29" s="18">
        <f t="shared" si="56"/>
      </c>
      <c r="AI29" s="23">
        <f t="shared" si="57"/>
        <v>38668</v>
      </c>
      <c r="AJ29" s="18">
        <f t="shared" si="58"/>
      </c>
      <c r="AK29" s="23">
        <f t="shared" si="57"/>
        <v>38675</v>
      </c>
      <c r="AL29" s="18">
        <f t="shared" si="59"/>
      </c>
      <c r="AM29" s="23">
        <f t="shared" si="57"/>
        <v>38682</v>
      </c>
      <c r="AN29" s="18">
        <f t="shared" si="60"/>
      </c>
      <c r="AO29" s="23">
        <f>IF(DAY(AM30+6)&lt;10,"",AO28+1)</f>
      </c>
      <c r="AP29" s="18">
        <f t="shared" si="61"/>
      </c>
      <c r="AQ29" s="23"/>
      <c r="AR29" s="18">
        <f t="shared" si="62"/>
      </c>
      <c r="AS29" s="18"/>
      <c r="AT29" s="23">
        <f>IF(WEEKDAY(AT22)=WEEKDAY(7),DATE($A$1,MONTH(AT22),1),IF(AT28="","",AT28+1))</f>
        <v>38689</v>
      </c>
      <c r="AU29" s="18">
        <f t="shared" si="63"/>
      </c>
      <c r="AV29" s="23">
        <f t="shared" si="64"/>
        <v>38696</v>
      </c>
      <c r="AW29" s="18">
        <f t="shared" si="65"/>
      </c>
      <c r="AX29" s="23">
        <f t="shared" si="64"/>
        <v>38703</v>
      </c>
      <c r="AY29" s="18">
        <f t="shared" si="66"/>
      </c>
      <c r="AZ29" s="23">
        <f t="shared" si="64"/>
        <v>38710</v>
      </c>
      <c r="BA29" s="18">
        <f t="shared" si="67"/>
      </c>
      <c r="BB29" s="23">
        <f>IF(DAY(AZ30+6)&lt;10,"",BB28+1)</f>
        <v>38717</v>
      </c>
      <c r="BC29" s="18">
        <f t="shared" si="68"/>
      </c>
      <c r="BD29" s="23"/>
      <c r="BE29" s="18">
        <f t="shared" si="69"/>
      </c>
      <c r="BF29" s="24"/>
      <c r="BG29" s="24"/>
      <c r="BH29" s="24"/>
      <c r="BI29" s="24"/>
      <c r="BJ29" s="24"/>
      <c r="BK29" s="24"/>
      <c r="BL29" s="24"/>
    </row>
    <row r="30" spans="1:64" s="28" customFormat="1" ht="12.75">
      <c r="A30" s="32" t="s">
        <v>17</v>
      </c>
      <c r="B30" s="33">
        <f>DATE($A$1,12,26)</f>
        <v>38712</v>
      </c>
      <c r="C30" s="17">
        <f ca="1" t="shared" si="47"/>
        <v>0</v>
      </c>
      <c r="D30" s="17"/>
      <c r="E30" s="26" t="s">
        <v>6</v>
      </c>
      <c r="F30" s="26"/>
      <c r="G30" s="26">
        <f>IF(WEEKDAY(G22)=WEEKDAY(8),DATE($A$1,MONTH(G22),1),IF(G29="","",G29+1))</f>
        <v>38599</v>
      </c>
      <c r="H30" s="26"/>
      <c r="I30" s="26">
        <f t="shared" si="48"/>
        <v>38606</v>
      </c>
      <c r="J30" s="26"/>
      <c r="K30" s="26">
        <f t="shared" si="48"/>
        <v>38613</v>
      </c>
      <c r="L30" s="26"/>
      <c r="M30" s="26">
        <f t="shared" si="48"/>
        <v>38620</v>
      </c>
      <c r="N30" s="26"/>
      <c r="O30" s="26">
        <f>IF(DAY(M30+7)&lt;10,"",O29+1)</f>
      </c>
      <c r="P30" s="26"/>
      <c r="Q30" s="26"/>
      <c r="R30" s="26"/>
      <c r="S30" s="26"/>
      <c r="T30" s="26">
        <f>IF(WEEKDAY(T22)=WEEKDAY(8),DATE($A$1,MONTH(T22),1),IF(T29="","",T29+1))</f>
        <v>38627</v>
      </c>
      <c r="U30" s="18">
        <f t="shared" si="49"/>
      </c>
      <c r="V30" s="26">
        <f t="shared" si="50"/>
        <v>38634</v>
      </c>
      <c r="W30" s="18">
        <f t="shared" si="51"/>
      </c>
      <c r="X30" s="26">
        <f t="shared" si="50"/>
        <v>38641</v>
      </c>
      <c r="Y30" s="18">
        <f t="shared" si="52"/>
      </c>
      <c r="Z30" s="26">
        <f t="shared" si="50"/>
        <v>38648</v>
      </c>
      <c r="AA30" s="18">
        <f t="shared" si="53"/>
      </c>
      <c r="AB30" s="26">
        <f>IF(DAY(Z30+7)&lt;10,"",AB29+1)</f>
        <v>38655</v>
      </c>
      <c r="AC30" s="18">
        <f t="shared" si="54"/>
      </c>
      <c r="AD30" s="26"/>
      <c r="AE30" s="18">
        <f t="shared" si="55"/>
      </c>
      <c r="AF30" s="18"/>
      <c r="AG30" s="26">
        <f>IF(WEEKDAY(AG22)=WEEKDAY(8),DATE($A$1,MONTH(AG22),1),IF(AG29="","",AG29+1))</f>
        <v>38662</v>
      </c>
      <c r="AH30" s="18">
        <f t="shared" si="56"/>
      </c>
      <c r="AI30" s="26">
        <f t="shared" si="57"/>
        <v>38669</v>
      </c>
      <c r="AJ30" s="18">
        <f t="shared" si="58"/>
      </c>
      <c r="AK30" s="26">
        <f t="shared" si="57"/>
        <v>38676</v>
      </c>
      <c r="AL30" s="18">
        <f t="shared" si="59"/>
      </c>
      <c r="AM30" s="26">
        <f t="shared" si="57"/>
        <v>38683</v>
      </c>
      <c r="AN30" s="18">
        <f t="shared" si="60"/>
      </c>
      <c r="AO30" s="26">
        <f>IF(DAY(AM30+7)&lt;10,"",AO29+1)</f>
      </c>
      <c r="AP30" s="18">
        <f t="shared" si="61"/>
      </c>
      <c r="AQ30" s="26"/>
      <c r="AR30" s="18">
        <f t="shared" si="62"/>
      </c>
      <c r="AS30" s="18"/>
      <c r="AT30" s="26">
        <f>IF(WEEKDAY(AT22)=WEEKDAY(8),DATE($A$1,MONTH(AT22),1),IF(AT29="","",AT29+1))</f>
        <v>38690</v>
      </c>
      <c r="AU30" s="18">
        <f t="shared" si="63"/>
      </c>
      <c r="AV30" s="26">
        <f t="shared" si="64"/>
        <v>38697</v>
      </c>
      <c r="AW30" s="18">
        <f t="shared" si="65"/>
      </c>
      <c r="AX30" s="26">
        <f t="shared" si="64"/>
        <v>38704</v>
      </c>
      <c r="AY30" s="18">
        <f t="shared" si="66"/>
      </c>
      <c r="AZ30" s="26">
        <f t="shared" si="64"/>
        <v>38711</v>
      </c>
      <c r="BA30" s="18">
        <f t="shared" si="67"/>
        <v>1</v>
      </c>
      <c r="BB30" s="26">
        <f>IF(DAY(AZ30+7)&lt;10,"",BB29+1)</f>
      </c>
      <c r="BC30" s="18">
        <f t="shared" si="68"/>
      </c>
      <c r="BD30" s="26"/>
      <c r="BE30" s="18">
        <f t="shared" si="69"/>
      </c>
      <c r="BF30" s="27"/>
      <c r="BG30" s="27"/>
      <c r="BH30" s="27"/>
      <c r="BI30" s="27"/>
      <c r="BJ30" s="27"/>
      <c r="BK30" s="27"/>
      <c r="BL30" s="27"/>
    </row>
    <row r="31" spans="1:64" ht="12.75">
      <c r="A31" s="34"/>
      <c r="B31" s="34"/>
      <c r="C31" s="3"/>
      <c r="D31" s="3"/>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3"/>
      <c r="BG31" s="3"/>
      <c r="BH31" s="3"/>
      <c r="BI31" s="3"/>
      <c r="BJ31" s="3"/>
      <c r="BK31" s="3"/>
      <c r="BL31" s="3"/>
    </row>
    <row r="32" spans="1:64" ht="12.75">
      <c r="A32" s="34"/>
      <c r="B32" s="34"/>
      <c r="C32" s="3"/>
      <c r="D32" s="3"/>
      <c r="E32" s="4"/>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ht="12.75">
      <c r="A33" s="3"/>
      <c r="B33" s="3"/>
      <c r="C33" s="3"/>
      <c r="D33" s="3"/>
      <c r="E33" s="4"/>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ht="12.75">
      <c r="A34" s="3"/>
      <c r="B34" s="3"/>
      <c r="C34" s="3"/>
      <c r="D34" s="3"/>
      <c r="E34" s="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ht="12.75">
      <c r="A40" s="3"/>
      <c r="B40" s="3"/>
      <c r="C40" s="3"/>
      <c r="D40" s="3"/>
      <c r="E40" s="4"/>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ht="12.75">
      <c r="A41" s="3"/>
      <c r="B41" s="3"/>
      <c r="C41" s="3"/>
      <c r="D41" s="3"/>
      <c r="E41" s="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2.75">
      <c r="A42" s="3"/>
      <c r="B42" s="3"/>
      <c r="C42" s="3"/>
      <c r="D42" s="3"/>
      <c r="E42" s="4"/>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2.75">
      <c r="A43" s="3"/>
      <c r="B43" s="3"/>
      <c r="C43" s="3"/>
      <c r="D43" s="3"/>
      <c r="E43" s="4"/>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2.75">
      <c r="A44" s="3"/>
      <c r="B44" s="3"/>
      <c r="C44" s="3"/>
      <c r="D44" s="3"/>
      <c r="E44" s="4"/>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2.75">
      <c r="A45" s="3"/>
      <c r="B45" s="3"/>
      <c r="C45" s="3"/>
      <c r="D45" s="3"/>
      <c r="E45" s="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2.75">
      <c r="A46" s="3"/>
      <c r="B46" s="3"/>
      <c r="C46" s="3"/>
      <c r="D46" s="3"/>
      <c r="E46" s="4"/>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2.75">
      <c r="A47" s="3"/>
      <c r="B47" s="3"/>
      <c r="C47" s="3"/>
      <c r="D47" s="3"/>
      <c r="E47" s="4"/>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sheetData>
  <mergeCells count="13">
    <mergeCell ref="A2:B19"/>
    <mergeCell ref="G2:Q2"/>
    <mergeCell ref="T2:AD2"/>
    <mergeCell ref="AG2:AQ2"/>
    <mergeCell ref="AT2:BD2"/>
    <mergeCell ref="G12:Q12"/>
    <mergeCell ref="T12:AD12"/>
    <mergeCell ref="AG12:AQ12"/>
    <mergeCell ref="AT12:BD12"/>
    <mergeCell ref="G22:Q22"/>
    <mergeCell ref="T22:AD22"/>
    <mergeCell ref="AG22:AQ22"/>
    <mergeCell ref="AT22:BD22"/>
  </mergeCells>
  <conditionalFormatting sqref="BF15">
    <cfRule type="cellIs" priority="1" dxfId="0" operator="equal" stopIfTrue="1">
      <formula>TODAY()</formula>
    </cfRule>
  </conditionalFormatting>
  <conditionalFormatting sqref="F14:F19 F4:F9 F24:F29">
    <cfRule type="cellIs" priority="2" dxfId="1" operator="equal" stopIfTrue="1">
      <formula>TODAY()</formula>
    </cfRule>
  </conditionalFormatting>
  <conditionalFormatting sqref="E14:E18 E4:E8 E24:E28">
    <cfRule type="expression" priority="3" dxfId="2" stopIfTrue="1">
      <formula>C4=1</formula>
    </cfRule>
  </conditionalFormatting>
  <conditionalFormatting sqref="H24:H28 AG14:BD18 N24:N28 R4:S9 J24:J28 P4:P8 U4:AF8 N4:N8 L4:L8 J4:J8 L24:L28 P24:P28 R24:S28">
    <cfRule type="cellIs" priority="4" dxfId="2" operator="equal" stopIfTrue="1">
      <formula>TODAY()</formula>
    </cfRule>
  </conditionalFormatting>
  <conditionalFormatting sqref="H29 L29 AG19:BE19 P9 U9:AF9 N9 L9 J9 J29 N29 P29 R29:S29">
    <cfRule type="cellIs" priority="5" dxfId="3" operator="equal" stopIfTrue="1">
      <formula>TODAY()</formula>
    </cfRule>
  </conditionalFormatting>
  <conditionalFormatting sqref="AG20:BE20 BD10 F10:G10 I10:AG10 AI10 AK10 AM10 AO10 AQ10 AT10 AV10 AX10 AZ10 BB10 F20:G20 I20 K20 M20 O20 Q20 T20 V20 X20 Z20 AB20 AD20 F30:T30 V30 X30 Z30 AB30 AD30 AG30 AI30 AK30 AM30 AO30 AQ30 AT30 AV30 AX30 AZ30 BB30 BD30">
    <cfRule type="cellIs" priority="6" dxfId="4" operator="equal" stopIfTrue="1">
      <formula>TODAY()</formula>
    </cfRule>
  </conditionalFormatting>
  <conditionalFormatting sqref="E20 E10 E30">
    <cfRule type="expression" priority="7" dxfId="4" stopIfTrue="1">
      <formula>C10=1</formula>
    </cfRule>
  </conditionalFormatting>
  <conditionalFormatting sqref="E19 E9 E29">
    <cfRule type="expression" priority="8" dxfId="3" stopIfTrue="1">
      <formula>C9=1</formula>
    </cfRule>
  </conditionalFormatting>
  <conditionalFormatting sqref="H4:H10 AH4:AH10 AJ4:AJ10 AL4:AL10 AN4:AN10 AP4:AP10 AR4:AS10 AU4:AU10 AW4:AW10 AY4:AY10 BA4:BA10 BC4:BC10 BE4:BE10 H14:H20 J14:J20 L14:L20 N14:N20 P14:P20 R14:S20 U14:U20 W14:W20 Y14:Y20 AA14:AA20 AC14:AC20 AE14:AF20 U24:U30 W24:W30 Y24:Y30 AA24:AA30 AC24:AC30 AE24:AF30 AH24:AH30 AJ24:AJ30 AL24:AL30 AN24:AN30 AP24:AP30 AR24:AS30 AU24:AU30 AW24:AW30 AY24:AY30 BA24:BA30 BC24:BC30 BE24:BE30">
    <cfRule type="cellIs" priority="9" dxfId="2" operator="equal" stopIfTrue="1">
      <formula>TODAY()</formula>
    </cfRule>
    <cfRule type="cellIs" priority="10" dxfId="5" operator="equal" stopIfTrue="1">
      <formula>$B$20</formula>
    </cfRule>
  </conditionalFormatting>
  <conditionalFormatting sqref="G4:G8 I4:I8 K4:K8 M4:M8 O4:O8 Q4:Q8 T4:T8 AG4:AG8 AI4:AI8 AK4:AK8 AM4:AM8 AO4:AO8 AQ4:AQ8 AT4:AT8 AV4:AV8 AX4:AX8 AZ4:AZ8 BB4:BB8 BD4:BD8 G14:G18 I14:I18 K14:K18 M14:M18 O14:O18 Q14:Q18 T14:T18 V14:V18 X14:X18 Z14:Z18 AB14:AB18 AD14:AD18 G24:G28 I24:I28 K24:K28 M24:M28 O24:O28 Q24:Q28 T24:T28 V24:V28 X24:X28 Z24:Z28 AB24:AB28 AD24:AD28 AG24:AG28 AI24:AI28 AK24:AK28 AM24:AM28 AO24:AO28 AQ24:AQ28 AT24:AT28 AV24:AV28 AX24:AX28 AZ24:AZ28 BB24:BB28 BD24:BD28">
    <cfRule type="cellIs" priority="11" dxfId="2" operator="equal" stopIfTrue="1">
      <formula>TODAY()</formula>
    </cfRule>
    <cfRule type="expression" priority="12" dxfId="5" stopIfTrue="1">
      <formula>H4=1</formula>
    </cfRule>
  </conditionalFormatting>
  <conditionalFormatting sqref="G9 I9 K9 M9 O9 Q9 T9 AG9 AI9 AK9 AM9 AO9 AQ9 AT9 AV9 AX9 AZ9 BB9 BD9 G19 I19 K19 M19 O19 Q19 T19 V19 X19 Z19 AB19 AD19 G29 I29 K29 M29 O29 Q29 T29 V29 X29 Z29 AB29 AD29 AG29 AI29 AK29 AM29 AO29 AQ29 AT29 AV29 AX29 AZ29 BB29 BD29">
    <cfRule type="cellIs" priority="13" dxfId="3" operator="equal" stopIfTrue="1">
      <formula>TODAY()</formula>
    </cfRule>
    <cfRule type="expression" priority="14" dxfId="5" stopIfTrue="1">
      <formula>H9=1</formula>
    </cfRule>
  </conditionalFormatting>
  <conditionalFormatting sqref="G3:BD3 G13:BD13 G23:BD23">
    <cfRule type="expression" priority="15" dxfId="6" stopIfTrue="1">
      <formula>OR(G4=TODAY(),G5=TODAY(),G6=TODAY(),G7=TODAY(),G8=TODAY(),G9=TODAY(),G10=TODAY())</formula>
    </cfRule>
  </conditionalFormatting>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walter.spiegel</cp:lastModifiedBy>
  <cp:lastPrinted>2004-03-19T21:08:57Z</cp:lastPrinted>
  <dcterms:created xsi:type="dcterms:W3CDTF">2002-06-09T19:20:13Z</dcterms:created>
  <dcterms:modified xsi:type="dcterms:W3CDTF">2005-01-30T17:59:33Z</dcterms:modified>
  <cp:category/>
  <cp:version/>
  <cp:contentType/>
  <cp:contentStatus/>
</cp:coreProperties>
</file>